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80" windowHeight="8556" activeTab="0"/>
  </bookViews>
  <sheets>
    <sheet name="６年度の申請書" sheetId="1" r:id="rId1"/>
  </sheets>
  <definedNames>
    <definedName name="_xlnm.Print_Area" localSheetId="0">'６年度の申請書'!$Q$36:$AF$68</definedName>
    <definedName name="旭南地区">'６年度の申請書'!$AE$3</definedName>
    <definedName name="旭北地区">'６年度の申請書'!$AD$3:$AD$8</definedName>
    <definedName name="横内地区">'６年度の申請書'!$AA$3:$AA$5</definedName>
    <definedName name="岡崎地区">'６年度の申請書'!$AF$3:$AF$8</definedName>
    <definedName name="花水地区">'６年度の申請書'!$P$3:$P$9</definedName>
    <definedName name="吉沢地区">'６年度の申請書'!$AH$3:$AH$4</definedName>
    <definedName name="金田地区">'６年度の申請書'!$AC$3:$AC$6</definedName>
    <definedName name="金目地区">'６年度の申請書'!$AG$3:$AG$9</definedName>
    <definedName name="港南地区">'６年度の申請書'!$N$3:$N$5</definedName>
    <definedName name="港北地区">'６年度の申請書'!$O$3:$O$6</definedName>
    <definedName name="四之宮地区">'６年度の申請書'!$V$3:$V$8</definedName>
    <definedName name="松が丘地区">'６年度の申請書'!$Y$3:$Y$5</definedName>
    <definedName name="松原地区">'６年度の申請書'!$Q$3:$Q$9</definedName>
    <definedName name="真土地区">'６年度の申請書'!$W$3</definedName>
    <definedName name="神田地区">'６年度の申請書'!$Z$3:$Z$4</definedName>
    <definedName name="崇善西地区">'６年度の申請書'!$S$3:$S$7</definedName>
    <definedName name="崇善東地区">'６年度の申請書'!$R$3:$R$8</definedName>
    <definedName name="大神地区">'６年度の申請書'!$Z$3:$Z$4</definedName>
    <definedName name="地区">'６年度の申請書'!$N$2:$AH$2</definedName>
    <definedName name="地区名">'６年度の申請書'!$N$2:$AH$15</definedName>
    <definedName name="中原地区">'６年度の申請書'!$X$3:$X$8</definedName>
    <definedName name="八幡地区">'６年度の申請書'!$U$3:$U$8</definedName>
    <definedName name="富士見地区">'６年度の申請書'!$T$3:$T$6</definedName>
    <definedName name="豊田地区">'６年度の申請書'!$AB$3:$AB$4</definedName>
  </definedNames>
  <calcPr fullCalcOnLoad="1"/>
</workbook>
</file>

<file path=xl/sharedStrings.xml><?xml version="1.0" encoding="utf-8"?>
<sst xmlns="http://schemas.openxmlformats.org/spreadsheetml/2006/main" count="198" uniqueCount="184">
  <si>
    <t>クラブの名称</t>
  </si>
  <si>
    <t>代表者住所</t>
  </si>
  <si>
    <t>代表者氏名</t>
  </si>
  <si>
    <t>代表者電話</t>
  </si>
  <si>
    <t>事業の目的</t>
  </si>
  <si>
    <t>予算額</t>
  </si>
  <si>
    <t>うち市補助
金対象分</t>
  </si>
  <si>
    <t>（提出先）</t>
  </si>
  <si>
    <t>　平塚市長</t>
  </si>
  <si>
    <t>十</t>
  </si>
  <si>
    <t>万</t>
  </si>
  <si>
    <t>千</t>
  </si>
  <si>
    <t>百</t>
  </si>
  <si>
    <t>円</t>
  </si>
  <si>
    <t>合　計</t>
  </si>
  <si>
    <t>項　目</t>
  </si>
  <si>
    <t>基準日</t>
  </si>
  <si>
    <t>補助金額</t>
  </si>
  <si>
    <t>年度</t>
  </si>
  <si>
    <t>雑費・予備費</t>
  </si>
  <si>
    <t>項目</t>
  </si>
  <si>
    <t>①　クラブの基本情報を入力します。</t>
  </si>
  <si>
    <t>市からの補助金</t>
  </si>
  <si>
    <t>地　　区</t>
  </si>
  <si>
    <t>港北地区</t>
  </si>
  <si>
    <t>花水地区</t>
  </si>
  <si>
    <t>松原地区</t>
  </si>
  <si>
    <t>崇善東地区</t>
  </si>
  <si>
    <t>崇善西地区</t>
  </si>
  <si>
    <t>富士見地区</t>
  </si>
  <si>
    <t>八幡地区</t>
  </si>
  <si>
    <t>四之宮地区</t>
  </si>
  <si>
    <t>真土地区</t>
  </si>
  <si>
    <t>中原地区</t>
  </si>
  <si>
    <t>横内地区</t>
  </si>
  <si>
    <t>豊田地区</t>
  </si>
  <si>
    <t>金田地区</t>
  </si>
  <si>
    <t>旭北地区</t>
  </si>
  <si>
    <t>旭南地区</t>
  </si>
  <si>
    <t>岡崎地区</t>
  </si>
  <si>
    <t>金目地区</t>
  </si>
  <si>
    <t>吉沢地区</t>
  </si>
  <si>
    <t>既存クラブの場合</t>
  </si>
  <si>
    <t>新設の場合</t>
  </si>
  <si>
    <t>　設立年月日</t>
  </si>
  <si>
    <t>申　請　額</t>
  </si>
  <si>
    <t>会員数</t>
  </si>
  <si>
    <t>会員の資格</t>
  </si>
  <si>
    <t>　会員と地域社会との交流を通じ、老後の生活を健全で豊かなものとする。</t>
  </si>
  <si>
    <t>　添付書類</t>
  </si>
  <si>
    <t>支出予定額</t>
  </si>
  <si>
    <t>収　入　予　算</t>
  </si>
  <si>
    <t>支　出　予　算</t>
  </si>
  <si>
    <t>平成　　　年　　　月　　　日　</t>
  </si>
  <si>
    <t>事業計画</t>
  </si>
  <si>
    <t>市老連への分担金</t>
  </si>
  <si>
    <t>会議費・事務費</t>
  </si>
  <si>
    <t>事業費・活動費</t>
  </si>
  <si>
    <t>　緑色で塗られた項目のみ入力できます。</t>
  </si>
  <si>
    <t>②　収入予算額を入力します。</t>
  </si>
  <si>
    <t>収　　支　　予　　算</t>
  </si>
  <si>
    <t>予　算　額</t>
  </si>
  <si>
    <t>予算額のうち
補助金対象額</t>
  </si>
  <si>
    <t>会議費・事務費・研修費</t>
  </si>
  <si>
    <t>各種事業費・活動費</t>
  </si>
  <si>
    <t>市老連への分担金</t>
  </si>
  <si>
    <t>地区連等への分担金</t>
  </si>
  <si>
    <t>③　支出予算額を入力します。</t>
  </si>
  <si>
    <t>１　団体の役員・会員名簿
２　事業計画の月ごとの明細（事業計画内訳）
３　請求書と通帳のコピー（表紙とカナのページ）
４　団体の規約又は会則　（新規結成クラブのみ提出）</t>
  </si>
  <si>
    <t>年間を通して「神奈川県在宅福祉事業費補助金交付要綱」第２条、「平塚市老人クラブ支援事業補助金交付要綱」第２条及び第３条に定める各種クラブ活動等事業を行う。</t>
  </si>
  <si>
    <t>松が丘地区</t>
  </si>
  <si>
    <t>さくら会</t>
  </si>
  <si>
    <t>中部なでしこ会</t>
  </si>
  <si>
    <t>すみれ会</t>
  </si>
  <si>
    <t>なでしこ睦会</t>
  </si>
  <si>
    <t>第一長生会</t>
  </si>
  <si>
    <t>宮松町ふれあいクラブ</t>
  </si>
  <si>
    <t>明朗クラブ</t>
  </si>
  <si>
    <t>ゆめクラブ立野町第一</t>
  </si>
  <si>
    <t>夢クラブ寿和会</t>
  </si>
  <si>
    <t>中原東長寿会</t>
  </si>
  <si>
    <t>中原西長寿会</t>
  </si>
  <si>
    <t>御殿長寿会</t>
  </si>
  <si>
    <t>大神長寿会</t>
  </si>
  <si>
    <t>大神第１長寿会</t>
  </si>
  <si>
    <t>寺田縄長寿会</t>
  </si>
  <si>
    <t>長瀬長寿会</t>
  </si>
  <si>
    <t>徳延ゆめクラブ</t>
  </si>
  <si>
    <t>日向岡ゆめクラブ</t>
  </si>
  <si>
    <t>公所ゆめクラブ</t>
  </si>
  <si>
    <t>河内ゆめクラブ</t>
  </si>
  <si>
    <t>岡崎第一福寿会</t>
  </si>
  <si>
    <t>矢崎福寿会</t>
  </si>
  <si>
    <t>大畑福寿会</t>
  </si>
  <si>
    <t>西入福寿会</t>
  </si>
  <si>
    <t>真田長寿会</t>
  </si>
  <si>
    <t>青柳長寿会</t>
  </si>
  <si>
    <t>広川長寿会</t>
  </si>
  <si>
    <t>片岡長寿会</t>
  </si>
  <si>
    <t>札場横町第一高砂会</t>
  </si>
  <si>
    <t>中里長寿クラブ</t>
  </si>
  <si>
    <t>八寿会第一クラブ</t>
  </si>
  <si>
    <t>明寿会第１クラブ</t>
  </si>
  <si>
    <t>第一長寿会</t>
  </si>
  <si>
    <t>豊田西部豊寿会</t>
  </si>
  <si>
    <t>ゆめクラブ出縄</t>
  </si>
  <si>
    <t>吉沢老人会第２クラブ</t>
  </si>
  <si>
    <t>夕陽ケ丘第二高砂会</t>
  </si>
  <si>
    <t>第二長生会</t>
  </si>
  <si>
    <t>ゆめクラブ立野町第二</t>
  </si>
  <si>
    <t>八寿会第二クラブ</t>
  </si>
  <si>
    <t>明寿会第２クラブ</t>
  </si>
  <si>
    <t>第二長寿会</t>
  </si>
  <si>
    <t>豊田宮下豊寿会</t>
  </si>
  <si>
    <t>長持長寿会</t>
  </si>
  <si>
    <t>北久保長寿会</t>
  </si>
  <si>
    <t>吉沢老人会第３クラブ</t>
  </si>
  <si>
    <t>東部松風町たかさご会</t>
  </si>
  <si>
    <t>第三長生会</t>
  </si>
  <si>
    <t>明光会</t>
  </si>
  <si>
    <t>ゆめクラブ立野町第三</t>
  </si>
  <si>
    <t>富士見町長寿会</t>
  </si>
  <si>
    <t>八寿会第三クラブ</t>
  </si>
  <si>
    <t>明寿会第３クラブ</t>
  </si>
  <si>
    <t>中原上宿長寿会</t>
  </si>
  <si>
    <t>第三長寿会</t>
  </si>
  <si>
    <t>第四長生会</t>
  </si>
  <si>
    <t>上平塚ゆめクラブ高砂会</t>
  </si>
  <si>
    <t>明寿会第４クラブ</t>
  </si>
  <si>
    <t>中原下宿長寿会</t>
  </si>
  <si>
    <t>代官町第三高砂会</t>
  </si>
  <si>
    <t>第五長生会</t>
  </si>
  <si>
    <t>明寿会第５クラブ</t>
  </si>
  <si>
    <t>第六長生会</t>
  </si>
  <si>
    <t>八寿会第七クラブ</t>
  </si>
  <si>
    <t>明寿会第６クラブ</t>
  </si>
  <si>
    <t>根坂間ゆめクラブ</t>
  </si>
  <si>
    <t>宮の前第一心友会</t>
  </si>
  <si>
    <t>梧葉会</t>
  </si>
  <si>
    <t>第１号様式(第４条関係）</t>
  </si>
  <si>
    <t>申　　請　　者</t>
  </si>
  <si>
    <t>ゆめクラブ見附町</t>
  </si>
  <si>
    <t>松が丘東中原いずみ会</t>
  </si>
  <si>
    <t>明石町明門会</t>
  </si>
  <si>
    <t>西部松風町たかさご会</t>
  </si>
  <si>
    <t>堀之内シルバークラブ</t>
  </si>
  <si>
    <t>代官町第二松寿会</t>
  </si>
  <si>
    <t>クラブ入野</t>
  </si>
  <si>
    <t>岡崎友遊クラブ</t>
  </si>
  <si>
    <t>宮の前第二心友会</t>
  </si>
  <si>
    <t>ふじみ野寿会</t>
  </si>
  <si>
    <t>川前長寿会</t>
  </si>
  <si>
    <t>その他分担金</t>
  </si>
  <si>
    <t>慶弔費</t>
  </si>
  <si>
    <t>会費</t>
  </si>
  <si>
    <t>会員等寄付金・地域等助成金</t>
  </si>
  <si>
    <t>会員等寄付金
地域等助成金</t>
  </si>
  <si>
    <t>利子、募金、事業収入、予備費</t>
  </si>
  <si>
    <t>新川端長寿会</t>
  </si>
  <si>
    <t>伊勢山いずみ会西</t>
  </si>
  <si>
    <t>ｸﾞﾚｰｼｱﾊﾟｰｸ・ｼﾆｱｸﾗﾌﾞ</t>
  </si>
  <si>
    <t>設立年月日</t>
  </si>
  <si>
    <t>おおむね６０歳以上</t>
  </si>
  <si>
    <t>会員数</t>
  </si>
  <si>
    <t>年会費</t>
  </si>
  <si>
    <t>人</t>
  </si>
  <si>
    <t>会　費(年間）</t>
  </si>
  <si>
    <t>八寿会第六クラブ</t>
  </si>
  <si>
    <t>ゆめクラブ見附錦長寿会</t>
  </si>
  <si>
    <t>港南地区</t>
  </si>
  <si>
    <t>大神地区</t>
  </si>
  <si>
    <t>伊勢山いずみ会東</t>
  </si>
  <si>
    <t>札場北第二高砂会</t>
  </si>
  <si>
    <t>東千石高砂会</t>
  </si>
  <si>
    <t>纒ゆめクラブ</t>
  </si>
  <si>
    <t>慶弔費</t>
  </si>
  <si>
    <t>諸収入・その他</t>
  </si>
  <si>
    <t>第七長生会</t>
  </si>
  <si>
    <t>八寿会第五クラブ</t>
  </si>
  <si>
    <t>令和6年4月1日</t>
  </si>
  <si>
    <t>５年度からの繰越金</t>
  </si>
  <si>
    <t>会長</t>
  </si>
  <si>
    <t>真土連合真寿会</t>
  </si>
  <si>
    <t>5年度からの繰越金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</si>
</sst>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&quot;円&quot;;&quot;▲ &quot;#,##0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&quot;円&quot;;[Red]\-#,##0"/>
    <numFmt numFmtId="184" formatCode="[$-411]ge\.m\.d;@"/>
    <numFmt numFmtId="185" formatCode="[$-411]ggge&quot;年&quot;m&quot;月&quot;d&quot;日&quot;;@"/>
    <numFmt numFmtId="186" formatCode="[&lt;=99999999]####\-####;\(00\)\ ####\-####"/>
  </numFmts>
  <fonts count="11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b/>
      <sz val="14"/>
      <name val="HG丸ｺﾞｼｯｸM-PRO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8"/>
      <name val="ＭＳ Ｐ明朝"/>
      <family val="1"/>
    </font>
    <font>
      <u val="single"/>
      <sz val="18"/>
      <color indexed="60"/>
      <name val="HGS創英角ｺﾞｼｯｸUB"/>
      <family val="3"/>
    </font>
    <font>
      <u val="single"/>
      <sz val="18"/>
      <color indexed="17"/>
      <name val="HGS創英角ｺﾞｼｯｸUB"/>
      <family val="3"/>
    </font>
    <font>
      <b/>
      <sz val="11"/>
      <color indexed="10"/>
      <name val="HG丸ｺﾞｼｯｸM-PRO"/>
      <family val="3"/>
    </font>
    <font>
      <b/>
      <sz val="11"/>
      <color indexed="12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HG丸ｺﾞｼｯｸM-PRO"/>
      <family val="3"/>
    </font>
    <font>
      <sz val="20"/>
      <color indexed="8"/>
      <name val="HG丸ｺﾞｼｯｸM-PRO"/>
      <family val="3"/>
    </font>
    <font>
      <b/>
      <sz val="16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1"/>
      <color indexed="12"/>
      <name val="ＭＳ Ｐゴシック"/>
      <family val="3"/>
    </font>
    <font>
      <sz val="11"/>
      <color indexed="9"/>
      <name val="ＭＳ Ｐ明朝"/>
      <family val="1"/>
    </font>
    <font>
      <sz val="12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4"/>
      <color indexed="12"/>
      <name val="HG丸ｺﾞｼｯｸM-PRO"/>
      <family val="3"/>
    </font>
    <font>
      <b/>
      <sz val="14"/>
      <color indexed="10"/>
      <name val="HG丸ｺﾞｼｯｸM-PRO"/>
      <family val="3"/>
    </font>
    <font>
      <b/>
      <sz val="14"/>
      <color indexed="18"/>
      <name val="HG丸ｺﾞｼｯｸM-PRO"/>
      <family val="3"/>
    </font>
    <font>
      <sz val="14"/>
      <color indexed="8"/>
      <name val="ＭＳ Ｐ明朝"/>
      <family val="1"/>
    </font>
    <font>
      <sz val="11"/>
      <color indexed="10"/>
      <name val="ＭＳ Ｐ明朝"/>
      <family val="1"/>
    </font>
    <font>
      <b/>
      <sz val="12"/>
      <color indexed="8"/>
      <name val="ＭＳ Ｐゴシック"/>
      <family val="3"/>
    </font>
    <font>
      <sz val="14"/>
      <color indexed="12"/>
      <name val="ＭＳ Ｐゴシック"/>
      <family val="3"/>
    </font>
    <font>
      <u val="single"/>
      <sz val="11"/>
      <color indexed="9"/>
      <name val="ＭＳ Ｐ明朝"/>
      <family val="1"/>
    </font>
    <font>
      <sz val="16"/>
      <color indexed="8"/>
      <name val="HG丸ｺﾞｼｯｸM-PRO"/>
      <family val="3"/>
    </font>
    <font>
      <sz val="11"/>
      <color indexed="12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明朝"/>
      <family val="1"/>
    </font>
    <font>
      <b/>
      <sz val="11"/>
      <color indexed="8"/>
      <name val="HG丸ｺﾞｼｯｸM-PRO"/>
      <family val="3"/>
    </font>
    <font>
      <sz val="26"/>
      <color indexed="12"/>
      <name val="ＭＳ ゴシック"/>
      <family val="3"/>
    </font>
    <font>
      <sz val="18"/>
      <color indexed="17"/>
      <name val="HGS創英角ｺﾞｼｯｸUB"/>
      <family val="3"/>
    </font>
    <font>
      <b/>
      <u val="single"/>
      <sz val="36"/>
      <color indexed="12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24"/>
      <color indexed="9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24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rgb="FF0000CC"/>
      <name val="ＭＳ Ｐゴシック"/>
      <family val="3"/>
    </font>
    <font>
      <sz val="11"/>
      <color theme="1"/>
      <name val="ＭＳ Ｐ明朝"/>
      <family val="1"/>
    </font>
    <font>
      <u val="single"/>
      <sz val="18"/>
      <color rgb="FFC00000"/>
      <name val="HGS創英角ｺﾞｼｯｸUB"/>
      <family val="3"/>
    </font>
    <font>
      <u val="single"/>
      <sz val="18"/>
      <color rgb="FF008000"/>
      <name val="HGS創英角ｺﾞｼｯｸUB"/>
      <family val="3"/>
    </font>
    <font>
      <b/>
      <sz val="11"/>
      <color rgb="FFFF0000"/>
      <name val="HG丸ｺﾞｼｯｸM-PRO"/>
      <family val="3"/>
    </font>
    <font>
      <b/>
      <sz val="11"/>
      <color rgb="FF0000CC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HG丸ｺﾞｼｯｸM-PRO"/>
      <family val="3"/>
    </font>
    <font>
      <sz val="20"/>
      <color theme="1"/>
      <name val="HG丸ｺﾞｼｯｸM-PRO"/>
      <family val="3"/>
    </font>
    <font>
      <b/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b/>
      <sz val="11"/>
      <color rgb="FF0000CC"/>
      <name val="ＭＳ Ｐゴシック"/>
      <family val="3"/>
    </font>
    <font>
      <sz val="11"/>
      <color theme="0"/>
      <name val="ＭＳ Ｐ明朝"/>
      <family val="1"/>
    </font>
    <font>
      <sz val="12"/>
      <color theme="1"/>
      <name val="HG丸ｺﾞｼｯｸM-PRO"/>
      <family val="3"/>
    </font>
    <font>
      <b/>
      <sz val="10"/>
      <color theme="1"/>
      <name val="HG丸ｺﾞｼｯｸM-PRO"/>
      <family val="3"/>
    </font>
    <font>
      <b/>
      <sz val="14"/>
      <color rgb="FF0000CC"/>
      <name val="HG丸ｺﾞｼｯｸM-PRO"/>
      <family val="3"/>
    </font>
    <font>
      <b/>
      <sz val="14"/>
      <color rgb="FFFF0000"/>
      <name val="HG丸ｺﾞｼｯｸM-PRO"/>
      <family val="3"/>
    </font>
    <font>
      <b/>
      <sz val="14"/>
      <color rgb="FF000099"/>
      <name val="HG丸ｺﾞｼｯｸM-PRO"/>
      <family val="3"/>
    </font>
    <font>
      <sz val="14"/>
      <color theme="1"/>
      <name val="ＭＳ Ｐ明朝"/>
      <family val="1"/>
    </font>
    <font>
      <sz val="11"/>
      <color rgb="FFFF0000"/>
      <name val="ＭＳ Ｐ明朝"/>
      <family val="1"/>
    </font>
    <font>
      <b/>
      <sz val="12"/>
      <color theme="1"/>
      <name val="ＭＳ Ｐゴシック"/>
      <family val="3"/>
    </font>
    <font>
      <sz val="14"/>
      <color rgb="FF0000CC"/>
      <name val="ＭＳ Ｐゴシック"/>
      <family val="3"/>
    </font>
    <font>
      <sz val="11"/>
      <color theme="0"/>
      <name val="ＭＳ Ｐゴシック"/>
      <family val="3"/>
    </font>
    <font>
      <u val="single"/>
      <sz val="11"/>
      <color theme="0"/>
      <name val="ＭＳ Ｐ明朝"/>
      <family val="1"/>
    </font>
    <font>
      <sz val="16"/>
      <color theme="1"/>
      <name val="HG丸ｺﾞｼｯｸM-PRO"/>
      <family val="3"/>
    </font>
    <font>
      <sz val="11"/>
      <color rgb="FF0000CC"/>
      <name val="ＭＳ Ｐゴシック"/>
      <family val="3"/>
    </font>
    <font>
      <sz val="14"/>
      <color theme="0"/>
      <name val="ＭＳ Ｐゴシック"/>
      <family val="3"/>
    </font>
    <font>
      <sz val="11"/>
      <color theme="1"/>
      <name val="ＭＳ 明朝"/>
      <family val="1"/>
    </font>
    <font>
      <b/>
      <sz val="11"/>
      <color theme="1"/>
      <name val="HG丸ｺﾞｼｯｸM-PRO"/>
      <family val="3"/>
    </font>
    <font>
      <sz val="18"/>
      <color rgb="FF008000"/>
      <name val="HGS創英角ｺﾞｼｯｸUB"/>
      <family val="3"/>
    </font>
    <font>
      <sz val="10"/>
      <color theme="1"/>
      <name val="ＭＳ 明朝"/>
      <family val="1"/>
    </font>
    <font>
      <b/>
      <u val="single"/>
      <sz val="36"/>
      <color rgb="FF0000CC"/>
      <name val="ＭＳ ゴシック"/>
      <family val="3"/>
    </font>
    <font>
      <sz val="26"/>
      <color rgb="FF0000CC"/>
      <name val="ＭＳ ゴシック"/>
      <family val="3"/>
    </font>
    <font>
      <sz val="9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 diagonalDown="1">
      <left style="thin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 diagonalUp="1" diagonalDown="1">
      <left style="hair"/>
      <right>
        <color indexed="63"/>
      </right>
      <top>
        <color indexed="63"/>
      </top>
      <bottom>
        <color indexed="63"/>
      </bottom>
      <diagonal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 diagonalUp="1" diagonalDown="1">
      <left style="thin"/>
      <right style="medium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 diagonalUp="1" diagonalDown="1">
      <left style="hair"/>
      <right>
        <color indexed="63"/>
      </right>
      <top style="hair"/>
      <bottom style="hair"/>
      <diagonal style="hair"/>
    </border>
    <border>
      <left style="thin"/>
      <right style="thick">
        <color rgb="FF660033"/>
      </right>
      <top style="thick">
        <color rgb="FF660033"/>
      </top>
      <bottom style="thick">
        <color rgb="FF660033"/>
      </bottom>
    </border>
    <border>
      <left style="thin"/>
      <right>
        <color indexed="63"/>
      </right>
      <top style="thin"/>
      <bottom style="medium"/>
    </border>
    <border diagonalUp="1" diagonalDown="1">
      <left style="thin"/>
      <right style="medium"/>
      <top style="medium"/>
      <bottom style="thin"/>
      <diagonal style="thin"/>
    </border>
    <border diagonalUp="1" diagonalDown="1">
      <left style="thin"/>
      <right style="medium"/>
      <top>
        <color indexed="63"/>
      </top>
      <bottom style="medium"/>
      <diagonal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dotted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>
        <color rgb="FF660033"/>
      </left>
      <right>
        <color indexed="63"/>
      </right>
      <top style="thick">
        <color rgb="FF660033"/>
      </top>
      <bottom style="thick">
        <color rgb="FF660033"/>
      </bottom>
    </border>
    <border>
      <left>
        <color indexed="63"/>
      </left>
      <right style="thin"/>
      <top style="thick">
        <color rgb="FF660033"/>
      </top>
      <bottom style="thick">
        <color rgb="FF66003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3" fillId="0" borderId="0">
      <alignment/>
      <protection/>
    </xf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253">
    <xf numFmtId="0" fontId="0" fillId="0" borderId="0" xfId="0" applyFont="1" applyAlignment="1">
      <alignment vertical="center"/>
    </xf>
    <xf numFmtId="38" fontId="81" fillId="33" borderId="10" xfId="49" applyFont="1" applyFill="1" applyBorder="1" applyAlignment="1" applyProtection="1">
      <alignment horizontal="center" vertical="center"/>
      <protection locked="0"/>
    </xf>
    <xf numFmtId="38" fontId="81" fillId="33" borderId="11" xfId="49" applyFont="1" applyFill="1" applyBorder="1" applyAlignment="1" applyProtection="1">
      <alignment horizontal="center" vertical="center"/>
      <protection locked="0"/>
    </xf>
    <xf numFmtId="38" fontId="81" fillId="33" borderId="12" xfId="49" applyFont="1" applyFill="1" applyBorder="1" applyAlignment="1" applyProtection="1">
      <alignment horizontal="center" vertical="center"/>
      <protection locked="0"/>
    </xf>
    <xf numFmtId="0" fontId="82" fillId="34" borderId="0" xfId="0" applyFont="1" applyFill="1" applyAlignment="1" applyProtection="1">
      <alignment vertical="center"/>
      <protection/>
    </xf>
    <xf numFmtId="0" fontId="83" fillId="34" borderId="0" xfId="0" applyFont="1" applyFill="1" applyBorder="1" applyAlignment="1" applyProtection="1">
      <alignment vertical="center"/>
      <protection/>
    </xf>
    <xf numFmtId="0" fontId="82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84" fillId="34" borderId="0" xfId="0" applyFont="1" applyFill="1" applyBorder="1" applyAlignment="1" applyProtection="1">
      <alignment vertical="center"/>
      <protection/>
    </xf>
    <xf numFmtId="0" fontId="82" fillId="34" borderId="13" xfId="0" applyFont="1" applyFill="1" applyBorder="1" applyAlignment="1" applyProtection="1">
      <alignment horizontal="center" vertical="center"/>
      <protection/>
    </xf>
    <xf numFmtId="0" fontId="85" fillId="34" borderId="14" xfId="0" applyFont="1" applyFill="1" applyBorder="1" applyAlignment="1" applyProtection="1">
      <alignment vertical="center"/>
      <protection/>
    </xf>
    <xf numFmtId="0" fontId="86" fillId="34" borderId="15" xfId="0" applyFont="1" applyFill="1" applyBorder="1" applyAlignment="1" applyProtection="1">
      <alignment vertical="center"/>
      <protection/>
    </xf>
    <xf numFmtId="0" fontId="86" fillId="34" borderId="15" xfId="0" applyFont="1" applyFill="1" applyBorder="1" applyAlignment="1" applyProtection="1">
      <alignment horizontal="center" vertical="center"/>
      <protection/>
    </xf>
    <xf numFmtId="0" fontId="85" fillId="34" borderId="16" xfId="0" applyFont="1" applyFill="1" applyBorder="1" applyAlignment="1" applyProtection="1">
      <alignment vertical="center"/>
      <protection/>
    </xf>
    <xf numFmtId="0" fontId="86" fillId="34" borderId="0" xfId="0" applyFont="1" applyFill="1" applyBorder="1" applyAlignment="1" applyProtection="1">
      <alignment vertical="center"/>
      <protection/>
    </xf>
    <xf numFmtId="0" fontId="82" fillId="34" borderId="0" xfId="0" applyFont="1" applyFill="1" applyAlignment="1" applyProtection="1">
      <alignment horizontal="center" vertical="center"/>
      <protection/>
    </xf>
    <xf numFmtId="0" fontId="87" fillId="34" borderId="0" xfId="0" applyFont="1" applyFill="1" applyBorder="1" applyAlignment="1" applyProtection="1">
      <alignment vertical="center"/>
      <protection/>
    </xf>
    <xf numFmtId="0" fontId="87" fillId="34" borderId="0" xfId="0" applyFont="1" applyFill="1" applyAlignment="1" applyProtection="1">
      <alignment vertical="center"/>
      <protection/>
    </xf>
    <xf numFmtId="0" fontId="88" fillId="34" borderId="17" xfId="0" applyFont="1" applyFill="1" applyBorder="1" applyAlignment="1" applyProtection="1">
      <alignment horizontal="center" vertical="center"/>
      <protection/>
    </xf>
    <xf numFmtId="0" fontId="88" fillId="34" borderId="16" xfId="0" applyFont="1" applyFill="1" applyBorder="1" applyAlignment="1" applyProtection="1">
      <alignment horizontal="center" vertical="center"/>
      <protection/>
    </xf>
    <xf numFmtId="38" fontId="81" fillId="34" borderId="18" xfId="49" applyFont="1" applyFill="1" applyBorder="1" applyAlignment="1" applyProtection="1">
      <alignment horizontal="center" vertical="center"/>
      <protection/>
    </xf>
    <xf numFmtId="0" fontId="88" fillId="34" borderId="19" xfId="0" applyFont="1" applyFill="1" applyBorder="1" applyAlignment="1" applyProtection="1">
      <alignment horizontal="center" vertical="center"/>
      <protection/>
    </xf>
    <xf numFmtId="0" fontId="88" fillId="34" borderId="20" xfId="0" applyFont="1" applyFill="1" applyBorder="1" applyAlignment="1" applyProtection="1">
      <alignment horizontal="center" vertical="center" wrapText="1"/>
      <protection/>
    </xf>
    <xf numFmtId="0" fontId="82" fillId="34" borderId="21" xfId="0" applyFont="1" applyFill="1" applyBorder="1" applyAlignment="1" applyProtection="1">
      <alignment vertical="center"/>
      <protection/>
    </xf>
    <xf numFmtId="0" fontId="89" fillId="0" borderId="0" xfId="0" applyFont="1" applyBorder="1" applyAlignment="1" applyProtection="1">
      <alignment vertical="center"/>
      <protection/>
    </xf>
    <xf numFmtId="0" fontId="82" fillId="34" borderId="15" xfId="0" applyFont="1" applyFill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vertical="center"/>
      <protection/>
    </xf>
    <xf numFmtId="0" fontId="82" fillId="34" borderId="11" xfId="0" applyFont="1" applyFill="1" applyBorder="1" applyAlignment="1" applyProtection="1">
      <alignment vertical="center"/>
      <protection/>
    </xf>
    <xf numFmtId="0" fontId="90" fillId="34" borderId="0" xfId="0" applyFont="1" applyFill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vertical="center"/>
      <protection/>
    </xf>
    <xf numFmtId="0" fontId="82" fillId="34" borderId="22" xfId="0" applyFont="1" applyFill="1" applyBorder="1" applyAlignment="1" applyProtection="1">
      <alignment vertical="center"/>
      <protection/>
    </xf>
    <xf numFmtId="0" fontId="82" fillId="34" borderId="18" xfId="0" applyFont="1" applyFill="1" applyBorder="1" applyAlignment="1" applyProtection="1">
      <alignment vertical="center"/>
      <protection/>
    </xf>
    <xf numFmtId="0" fontId="82" fillId="34" borderId="23" xfId="0" applyFont="1" applyFill="1" applyBorder="1" applyAlignment="1" applyProtection="1">
      <alignment vertical="center"/>
      <protection/>
    </xf>
    <xf numFmtId="0" fontId="82" fillId="34" borderId="24" xfId="0" applyFont="1" applyFill="1" applyBorder="1" applyAlignment="1" applyProtection="1">
      <alignment vertical="center"/>
      <protection/>
    </xf>
    <xf numFmtId="0" fontId="82" fillId="34" borderId="25" xfId="0" applyFont="1" applyFill="1" applyBorder="1" applyAlignment="1" applyProtection="1">
      <alignment vertical="center"/>
      <protection/>
    </xf>
    <xf numFmtId="0" fontId="82" fillId="0" borderId="0" xfId="0" applyFont="1" applyAlignment="1" applyProtection="1">
      <alignment horizontal="center" vertical="center"/>
      <protection/>
    </xf>
    <xf numFmtId="0" fontId="82" fillId="34" borderId="26" xfId="0" applyFont="1" applyFill="1" applyBorder="1" applyAlignment="1" applyProtection="1">
      <alignment horizontal="right" vertical="top"/>
      <protection/>
    </xf>
    <xf numFmtId="0" fontId="82" fillId="34" borderId="27" xfId="0" applyFont="1" applyFill="1" applyBorder="1" applyAlignment="1" applyProtection="1">
      <alignment horizontal="right" vertical="top"/>
      <protection/>
    </xf>
    <xf numFmtId="0" fontId="82" fillId="34" borderId="28" xfId="0" applyFont="1" applyFill="1" applyBorder="1" applyAlignment="1" applyProtection="1">
      <alignment horizontal="right" vertical="top"/>
      <protection/>
    </xf>
    <xf numFmtId="0" fontId="82" fillId="34" borderId="29" xfId="0" applyFont="1" applyFill="1" applyBorder="1" applyAlignment="1" applyProtection="1">
      <alignment vertical="center"/>
      <protection/>
    </xf>
    <xf numFmtId="0" fontId="91" fillId="34" borderId="30" xfId="0" applyFont="1" applyFill="1" applyBorder="1" applyAlignment="1" applyProtection="1">
      <alignment horizontal="center" vertical="center"/>
      <protection/>
    </xf>
    <xf numFmtId="0" fontId="91" fillId="34" borderId="31" xfId="0" applyFont="1" applyFill="1" applyBorder="1" applyAlignment="1" applyProtection="1">
      <alignment horizontal="center" vertical="center"/>
      <protection/>
    </xf>
    <xf numFmtId="0" fontId="91" fillId="34" borderId="32" xfId="0" applyFont="1" applyFill="1" applyBorder="1" applyAlignment="1" applyProtection="1">
      <alignment horizontal="center" vertical="center"/>
      <protection/>
    </xf>
    <xf numFmtId="0" fontId="82" fillId="34" borderId="0" xfId="0" applyFont="1" applyFill="1" applyBorder="1" applyAlignment="1" applyProtection="1">
      <alignment vertical="center"/>
      <protection/>
    </xf>
    <xf numFmtId="0" fontId="82" fillId="34" borderId="33" xfId="0" applyFont="1" applyFill="1" applyBorder="1" applyAlignment="1" applyProtection="1">
      <alignment vertical="center" wrapText="1"/>
      <protection/>
    </xf>
    <xf numFmtId="0" fontId="82" fillId="0" borderId="17" xfId="0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horizontal="center" vertical="center"/>
      <protection/>
    </xf>
    <xf numFmtId="0" fontId="82" fillId="34" borderId="15" xfId="0" applyFont="1" applyFill="1" applyBorder="1" applyAlignment="1" applyProtection="1">
      <alignment vertical="center"/>
      <protection/>
    </xf>
    <xf numFmtId="58" fontId="92" fillId="0" borderId="0" xfId="0" applyNumberFormat="1" applyFont="1" applyAlignment="1" applyProtection="1">
      <alignment/>
      <protection/>
    </xf>
    <xf numFmtId="178" fontId="93" fillId="0" borderId="0" xfId="49" applyNumberFormat="1" applyFont="1" applyBorder="1" applyAlignment="1" applyProtection="1">
      <alignment vertical="center" shrinkToFit="1"/>
      <protection/>
    </xf>
    <xf numFmtId="178" fontId="82" fillId="0" borderId="0" xfId="0" applyNumberFormat="1" applyFont="1" applyAlignment="1" applyProtection="1">
      <alignment vertical="center"/>
      <protection/>
    </xf>
    <xf numFmtId="0" fontId="82" fillId="34" borderId="34" xfId="0" applyFont="1" applyFill="1" applyBorder="1" applyAlignment="1" applyProtection="1">
      <alignment vertical="center" wrapText="1"/>
      <protection/>
    </xf>
    <xf numFmtId="0" fontId="94" fillId="33" borderId="35" xfId="0" applyFont="1" applyFill="1" applyBorder="1" applyAlignment="1" applyProtection="1">
      <alignment horizontal="center" vertical="center"/>
      <protection locked="0"/>
    </xf>
    <xf numFmtId="0" fontId="95" fillId="34" borderId="0" xfId="0" applyFont="1" applyFill="1" applyAlignment="1" applyProtection="1">
      <alignment vertical="center"/>
      <protection/>
    </xf>
    <xf numFmtId="0" fontId="82" fillId="34" borderId="11" xfId="0" applyFont="1" applyFill="1" applyBorder="1" applyAlignment="1" applyProtection="1">
      <alignment vertical="center"/>
      <protection/>
    </xf>
    <xf numFmtId="0" fontId="88" fillId="35" borderId="0" xfId="0" applyFont="1" applyFill="1" applyBorder="1" applyAlignment="1" applyProtection="1">
      <alignment horizontal="center" vertical="center" textRotation="255" shrinkToFit="1"/>
      <protection/>
    </xf>
    <xf numFmtId="0" fontId="96" fillId="34" borderId="36" xfId="0" applyFont="1" applyFill="1" applyBorder="1" applyAlignment="1" applyProtection="1">
      <alignment vertical="center" shrinkToFit="1"/>
      <protection/>
    </xf>
    <xf numFmtId="0" fontId="97" fillId="35" borderId="37" xfId="0" applyFont="1" applyFill="1" applyBorder="1" applyAlignment="1" applyProtection="1">
      <alignment horizontal="center" vertical="center" wrapText="1"/>
      <protection/>
    </xf>
    <xf numFmtId="178" fontId="82" fillId="34" borderId="38" xfId="49" applyNumberFormat="1" applyFont="1" applyFill="1" applyBorder="1" applyAlignment="1" applyProtection="1">
      <alignment vertical="center" shrinkToFit="1"/>
      <protection/>
    </xf>
    <xf numFmtId="0" fontId="85" fillId="34" borderId="39" xfId="0" applyFont="1" applyFill="1" applyBorder="1" applyAlignment="1" applyProtection="1">
      <alignment vertical="center"/>
      <protection/>
    </xf>
    <xf numFmtId="0" fontId="85" fillId="34" borderId="40" xfId="0" applyFont="1" applyFill="1" applyBorder="1" applyAlignment="1" applyProtection="1">
      <alignment vertical="center"/>
      <protection/>
    </xf>
    <xf numFmtId="38" fontId="98" fillId="34" borderId="16" xfId="49" applyFont="1" applyFill="1" applyBorder="1" applyAlignment="1" applyProtection="1">
      <alignment horizontal="center" vertical="center"/>
      <protection/>
    </xf>
    <xf numFmtId="38" fontId="5" fillId="34" borderId="16" xfId="49" applyFont="1" applyFill="1" applyBorder="1" applyAlignment="1" applyProtection="1">
      <alignment vertical="center"/>
      <protection/>
    </xf>
    <xf numFmtId="0" fontId="82" fillId="34" borderId="12" xfId="0" applyFont="1" applyFill="1" applyBorder="1" applyAlignment="1" applyProtection="1">
      <alignment horizontal="center" vertical="center"/>
      <protection/>
    </xf>
    <xf numFmtId="38" fontId="81" fillId="33" borderId="41" xfId="49" applyFont="1" applyFill="1" applyBorder="1" applyAlignment="1" applyProtection="1">
      <alignment horizontal="center" vertical="center"/>
      <protection locked="0"/>
    </xf>
    <xf numFmtId="0" fontId="82" fillId="34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>
      <alignment horizontal="center" vertical="top"/>
    </xf>
    <xf numFmtId="178" fontId="93" fillId="34" borderId="44" xfId="49" applyNumberFormat="1" applyFont="1" applyFill="1" applyBorder="1" applyAlignment="1" applyProtection="1">
      <alignment horizontal="right" vertical="center" shrinkToFit="1"/>
      <protection/>
    </xf>
    <xf numFmtId="38" fontId="99" fillId="34" borderId="15" xfId="49" applyFont="1" applyFill="1" applyBorder="1" applyAlignment="1" applyProtection="1">
      <alignment vertical="center"/>
      <protection/>
    </xf>
    <xf numFmtId="0" fontId="99" fillId="34" borderId="0" xfId="0" applyFont="1" applyFill="1" applyAlignment="1" applyProtection="1">
      <alignment vertical="center"/>
      <protection/>
    </xf>
    <xf numFmtId="0" fontId="99" fillId="34" borderId="0" xfId="0" applyFont="1" applyFill="1" applyBorder="1" applyAlignment="1" applyProtection="1">
      <alignment vertical="center"/>
      <protection/>
    </xf>
    <xf numFmtId="178" fontId="82" fillId="34" borderId="45" xfId="49" applyNumberFormat="1" applyFont="1" applyFill="1" applyBorder="1" applyAlignment="1" applyProtection="1">
      <alignment horizontal="right" vertical="center" shrinkToFit="1"/>
      <protection/>
    </xf>
    <xf numFmtId="178" fontId="82" fillId="34" borderId="37" xfId="49" applyNumberFormat="1" applyFont="1" applyFill="1" applyBorder="1" applyAlignment="1" applyProtection="1">
      <alignment horizontal="right" vertical="center" shrinkToFit="1"/>
      <protection/>
    </xf>
    <xf numFmtId="38" fontId="100" fillId="34" borderId="0" xfId="49" applyFont="1" applyFill="1" applyBorder="1" applyAlignment="1" applyProtection="1">
      <alignment vertical="center"/>
      <protection/>
    </xf>
    <xf numFmtId="38" fontId="81" fillId="33" borderId="23" xfId="49" applyFont="1" applyFill="1" applyBorder="1" applyAlignment="1" applyProtection="1">
      <alignment horizontal="center" vertical="center"/>
      <protection locked="0"/>
    </xf>
    <xf numFmtId="38" fontId="81" fillId="33" borderId="46" xfId="49" applyFont="1" applyFill="1" applyBorder="1" applyAlignment="1" applyProtection="1">
      <alignment horizontal="center" vertical="center"/>
      <protection locked="0"/>
    </xf>
    <xf numFmtId="183" fontId="101" fillId="34" borderId="20" xfId="0" applyNumberFormat="1" applyFont="1" applyFill="1" applyBorder="1" applyAlignment="1" applyProtection="1">
      <alignment horizontal="right" vertical="center"/>
      <protection/>
    </xf>
    <xf numFmtId="38" fontId="81" fillId="33" borderId="47" xfId="49" applyFont="1" applyFill="1" applyBorder="1" applyAlignment="1" applyProtection="1">
      <alignment horizontal="center" vertical="center"/>
      <protection locked="0"/>
    </xf>
    <xf numFmtId="183" fontId="101" fillId="34" borderId="20" xfId="0" applyNumberFormat="1" applyFont="1" applyFill="1" applyBorder="1" applyAlignment="1" applyProtection="1">
      <alignment vertical="center"/>
      <protection/>
    </xf>
    <xf numFmtId="0" fontId="10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83" fontId="101" fillId="34" borderId="19" xfId="0" applyNumberFormat="1" applyFont="1" applyFill="1" applyBorder="1" applyAlignment="1" applyProtection="1">
      <alignment horizontal="right" vertical="center"/>
      <protection/>
    </xf>
    <xf numFmtId="0" fontId="82" fillId="34" borderId="48" xfId="0" applyFont="1" applyFill="1" applyBorder="1" applyAlignment="1" applyProtection="1">
      <alignment vertical="center"/>
      <protection/>
    </xf>
    <xf numFmtId="0" fontId="82" fillId="34" borderId="49" xfId="0" applyFont="1" applyFill="1" applyBorder="1" applyAlignment="1" applyProtection="1">
      <alignment horizontal="center" vertical="center"/>
      <protection/>
    </xf>
    <xf numFmtId="38" fontId="81" fillId="33" borderId="50" xfId="49" applyFont="1" applyFill="1" applyBorder="1" applyAlignment="1" applyProtection="1">
      <alignment horizontal="center" vertical="center"/>
      <protection locked="0"/>
    </xf>
    <xf numFmtId="38" fontId="81" fillId="33" borderId="51" xfId="49" applyFont="1" applyFill="1" applyBorder="1" applyAlignment="1" applyProtection="1">
      <alignment horizontal="center" vertical="center"/>
      <protection locked="0"/>
    </xf>
    <xf numFmtId="0" fontId="102" fillId="0" borderId="0" xfId="0" applyFont="1" applyAlignment="1">
      <alignment vertical="center"/>
    </xf>
    <xf numFmtId="0" fontId="92" fillId="34" borderId="52" xfId="0" applyFont="1" applyFill="1" applyBorder="1" applyAlignment="1" applyProtection="1">
      <alignment vertical="center" shrinkToFit="1"/>
      <protection/>
    </xf>
    <xf numFmtId="0" fontId="82" fillId="34" borderId="53" xfId="0" applyFont="1" applyFill="1" applyBorder="1" applyAlignment="1" applyProtection="1">
      <alignment vertical="center" shrinkToFit="1"/>
      <protection/>
    </xf>
    <xf numFmtId="49" fontId="82" fillId="34" borderId="54" xfId="0" applyNumberFormat="1" applyFont="1" applyFill="1" applyBorder="1" applyAlignment="1" applyProtection="1">
      <alignment horizontal="right" vertical="center" shrinkToFit="1"/>
      <protection/>
    </xf>
    <xf numFmtId="0" fontId="103" fillId="34" borderId="43" xfId="0" applyFont="1" applyFill="1" applyBorder="1" applyAlignment="1" applyProtection="1">
      <alignment vertical="center"/>
      <protection/>
    </xf>
    <xf numFmtId="0" fontId="90" fillId="34" borderId="55" xfId="0" applyFont="1" applyFill="1" applyBorder="1" applyAlignment="1" applyProtection="1">
      <alignment vertical="center"/>
      <protection/>
    </xf>
    <xf numFmtId="183" fontId="104" fillId="34" borderId="56" xfId="49" applyNumberFormat="1" applyFont="1" applyFill="1" applyBorder="1" applyAlignment="1" applyProtection="1">
      <alignment horizontal="center" vertical="center" shrinkToFit="1"/>
      <protection/>
    </xf>
    <xf numFmtId="0" fontId="104" fillId="34" borderId="56" xfId="0" applyFont="1" applyFill="1" applyBorder="1" applyAlignment="1" applyProtection="1">
      <alignment horizontal="center" vertical="center"/>
      <protection/>
    </xf>
    <xf numFmtId="0" fontId="95" fillId="0" borderId="0" xfId="0" applyFont="1" applyAlignment="1">
      <alignment vertical="center"/>
    </xf>
    <xf numFmtId="0" fontId="95" fillId="0" borderId="0" xfId="0" applyFont="1" applyAlignment="1" applyProtection="1">
      <alignment vertical="center"/>
      <protection/>
    </xf>
    <xf numFmtId="0" fontId="105" fillId="0" borderId="0" xfId="0" applyFont="1" applyFill="1" applyBorder="1" applyAlignment="1">
      <alignment vertical="center"/>
    </xf>
    <xf numFmtId="0" fontId="106" fillId="0" borderId="0" xfId="0" applyFont="1" applyAlignment="1" applyProtection="1">
      <alignment horizontal="right" vertical="center"/>
      <protection/>
    </xf>
    <xf numFmtId="178" fontId="82" fillId="34" borderId="57" xfId="49" applyNumberFormat="1" applyFont="1" applyFill="1" applyBorder="1" applyAlignment="1" applyProtection="1">
      <alignment horizontal="right" vertical="center" shrinkToFit="1"/>
      <protection/>
    </xf>
    <xf numFmtId="178" fontId="82" fillId="34" borderId="58" xfId="49" applyNumberFormat="1" applyFont="1" applyFill="1" applyBorder="1" applyAlignment="1" applyProtection="1">
      <alignment horizontal="right" vertical="center" shrinkToFit="1"/>
      <protection/>
    </xf>
    <xf numFmtId="0" fontId="107" fillId="0" borderId="0" xfId="0" applyFont="1" applyBorder="1" applyAlignment="1" applyProtection="1">
      <alignment horizontal="center" vertical="center"/>
      <protection/>
    </xf>
    <xf numFmtId="178" fontId="82" fillId="34" borderId="59" xfId="49" applyNumberFormat="1" applyFont="1" applyFill="1" applyBorder="1" applyAlignment="1" applyProtection="1">
      <alignment horizontal="right" vertical="center" shrinkToFit="1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90" fillId="34" borderId="43" xfId="0" applyFont="1" applyFill="1" applyBorder="1" applyAlignment="1" applyProtection="1">
      <alignment horizontal="left" vertical="center"/>
      <protection/>
    </xf>
    <xf numFmtId="49" fontId="108" fillId="34" borderId="6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93" fillId="34" borderId="22" xfId="0" applyFont="1" applyFill="1" applyBorder="1" applyAlignment="1" applyProtection="1">
      <alignment vertical="center"/>
      <protection/>
    </xf>
    <xf numFmtId="0" fontId="105" fillId="0" borderId="0" xfId="0" applyFont="1" applyBorder="1" applyAlignment="1">
      <alignment vertical="center"/>
    </xf>
    <xf numFmtId="0" fontId="82" fillId="0" borderId="0" xfId="0" applyFont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0" fontId="82" fillId="0" borderId="0" xfId="0" applyFont="1" applyAlignment="1">
      <alignment vertical="center"/>
    </xf>
    <xf numFmtId="0" fontId="90" fillId="34" borderId="18" xfId="0" applyFont="1" applyFill="1" applyBorder="1" applyAlignment="1" applyProtection="1">
      <alignment vertical="center"/>
      <protection/>
    </xf>
    <xf numFmtId="0" fontId="93" fillId="34" borderId="0" xfId="0" applyFont="1" applyFill="1" applyBorder="1" applyAlignment="1">
      <alignment vertical="center"/>
    </xf>
    <xf numFmtId="0" fontId="93" fillId="0" borderId="0" xfId="0" applyFont="1" applyAlignment="1" applyProtection="1">
      <alignment vertical="center"/>
      <protection/>
    </xf>
    <xf numFmtId="0" fontId="95" fillId="0" borderId="0" xfId="0" applyFont="1" applyAlignment="1" applyProtection="1">
      <alignment horizontal="center" vertical="center"/>
      <protection/>
    </xf>
    <xf numFmtId="0" fontId="95" fillId="34" borderId="0" xfId="0" applyFont="1" applyFill="1" applyAlignment="1">
      <alignment horizontal="center" vertical="center"/>
    </xf>
    <xf numFmtId="0" fontId="105" fillId="34" borderId="0" xfId="0" applyFont="1" applyFill="1" applyBorder="1" applyAlignment="1">
      <alignment vertical="center"/>
    </xf>
    <xf numFmtId="0" fontId="109" fillId="34" borderId="0" xfId="0" applyFont="1" applyFill="1" applyAlignment="1" quotePrefix="1">
      <alignment vertical="center"/>
    </xf>
    <xf numFmtId="0" fontId="105" fillId="0" borderId="0" xfId="0" applyFont="1" applyAlignment="1">
      <alignment vertical="center"/>
    </xf>
    <xf numFmtId="0" fontId="105" fillId="0" borderId="0" xfId="0" applyFont="1" applyAlignment="1" applyProtection="1">
      <alignment vertical="center"/>
      <protection/>
    </xf>
    <xf numFmtId="38" fontId="81" fillId="33" borderId="61" xfId="49" applyFont="1" applyFill="1" applyBorder="1" applyAlignment="1" applyProtection="1">
      <alignment horizontal="center" vertical="center"/>
      <protection locked="0"/>
    </xf>
    <xf numFmtId="178" fontId="82" fillId="34" borderId="59" xfId="49" applyNumberFormat="1" applyFont="1" applyFill="1" applyBorder="1" applyAlignment="1" applyProtection="1">
      <alignment horizontal="right" vertical="center" shrinkToFit="1"/>
      <protection/>
    </xf>
    <xf numFmtId="178" fontId="82" fillId="34" borderId="62" xfId="49" applyNumberFormat="1" applyFont="1" applyFill="1" applyBorder="1" applyAlignment="1" applyProtection="1">
      <alignment horizontal="right" vertical="center" shrinkToFit="1"/>
      <protection/>
    </xf>
    <xf numFmtId="0" fontId="110" fillId="34" borderId="36" xfId="0" applyFont="1" applyFill="1" applyBorder="1" applyAlignment="1" applyProtection="1">
      <alignment horizontal="left" vertical="center" wrapText="1"/>
      <protection/>
    </xf>
    <xf numFmtId="0" fontId="111" fillId="35" borderId="63" xfId="0" applyFont="1" applyFill="1" applyBorder="1" applyAlignment="1" applyProtection="1">
      <alignment horizontal="center" vertical="center"/>
      <protection/>
    </xf>
    <xf numFmtId="0" fontId="111" fillId="35" borderId="64" xfId="0" applyFont="1" applyFill="1" applyBorder="1" applyAlignment="1" applyProtection="1">
      <alignment horizontal="center" vertical="center"/>
      <protection/>
    </xf>
    <xf numFmtId="0" fontId="96" fillId="34" borderId="15" xfId="0" applyFont="1" applyFill="1" applyBorder="1" applyAlignment="1" applyProtection="1">
      <alignment horizontal="center" vertical="center" shrinkToFit="1"/>
      <protection/>
    </xf>
    <xf numFmtId="0" fontId="96" fillId="34" borderId="0" xfId="0" applyFont="1" applyFill="1" applyBorder="1" applyAlignment="1" applyProtection="1">
      <alignment horizontal="center" vertical="center" shrinkToFit="1"/>
      <protection/>
    </xf>
    <xf numFmtId="0" fontId="96" fillId="34" borderId="53" xfId="0" applyFont="1" applyFill="1" applyBorder="1" applyAlignment="1" applyProtection="1">
      <alignment horizontal="center" vertical="center" shrinkToFit="1"/>
      <protection/>
    </xf>
    <xf numFmtId="0" fontId="82" fillId="34" borderId="0" xfId="0" applyFont="1" applyFill="1" applyBorder="1" applyAlignment="1" applyProtection="1">
      <alignment horizontal="left" vertical="center" wrapText="1"/>
      <protection/>
    </xf>
    <xf numFmtId="0" fontId="82" fillId="34" borderId="53" xfId="0" applyFont="1" applyFill="1" applyBorder="1" applyAlignment="1" applyProtection="1">
      <alignment horizontal="left" vertical="center" wrapText="1"/>
      <protection/>
    </xf>
    <xf numFmtId="0" fontId="111" fillId="35" borderId="65" xfId="0" applyFont="1" applyFill="1" applyBorder="1" applyAlignment="1" applyProtection="1">
      <alignment horizontal="center" vertical="center" textRotation="255"/>
      <protection/>
    </xf>
    <xf numFmtId="0" fontId="111" fillId="35" borderId="55" xfId="0" applyFont="1" applyFill="1" applyBorder="1" applyAlignment="1" applyProtection="1">
      <alignment horizontal="center" vertical="center" textRotation="255"/>
      <protection/>
    </xf>
    <xf numFmtId="0" fontId="111" fillId="35" borderId="52" xfId="0" applyFont="1" applyFill="1" applyBorder="1" applyAlignment="1" applyProtection="1">
      <alignment horizontal="center" vertical="center" textRotation="255"/>
      <protection/>
    </xf>
    <xf numFmtId="178" fontId="82" fillId="34" borderId="66" xfId="49" applyNumberFormat="1" applyFont="1" applyFill="1" applyBorder="1" applyAlignment="1" applyProtection="1">
      <alignment vertical="center" shrinkToFit="1"/>
      <protection/>
    </xf>
    <xf numFmtId="178" fontId="82" fillId="34" borderId="67" xfId="49" applyNumberFormat="1" applyFont="1" applyFill="1" applyBorder="1" applyAlignment="1" applyProtection="1">
      <alignment vertical="center" shrinkToFit="1"/>
      <protection/>
    </xf>
    <xf numFmtId="0" fontId="82" fillId="34" borderId="62" xfId="0" applyFont="1" applyFill="1" applyBorder="1" applyAlignment="1" applyProtection="1">
      <alignment horizontal="center" vertical="center" wrapText="1" shrinkToFit="1"/>
      <protection/>
    </xf>
    <xf numFmtId="0" fontId="82" fillId="34" borderId="68" xfId="0" applyFont="1" applyFill="1" applyBorder="1" applyAlignment="1" applyProtection="1">
      <alignment horizontal="center" vertical="center" shrinkToFit="1"/>
      <protection/>
    </xf>
    <xf numFmtId="178" fontId="82" fillId="34" borderId="69" xfId="49" applyNumberFormat="1" applyFont="1" applyFill="1" applyBorder="1" applyAlignment="1" applyProtection="1">
      <alignment horizontal="right" vertical="center" shrinkToFit="1"/>
      <protection/>
    </xf>
    <xf numFmtId="178" fontId="82" fillId="34" borderId="70" xfId="49" applyNumberFormat="1" applyFont="1" applyFill="1" applyBorder="1" applyAlignment="1" applyProtection="1">
      <alignment horizontal="right" vertical="center" shrinkToFit="1"/>
      <protection/>
    </xf>
    <xf numFmtId="0" fontId="111" fillId="35" borderId="57" xfId="0" applyFont="1" applyFill="1" applyBorder="1" applyAlignment="1" applyProtection="1">
      <alignment horizontal="center" vertical="center"/>
      <protection/>
    </xf>
    <xf numFmtId="0" fontId="111" fillId="35" borderId="58" xfId="0" applyFont="1" applyFill="1" applyBorder="1" applyAlignment="1" applyProtection="1">
      <alignment horizontal="center" vertical="center"/>
      <protection/>
    </xf>
    <xf numFmtId="0" fontId="112" fillId="34" borderId="53" xfId="0" applyFont="1" applyFill="1" applyBorder="1" applyAlignment="1" applyProtection="1">
      <alignment vertical="center" shrinkToFit="1"/>
      <protection/>
    </xf>
    <xf numFmtId="0" fontId="112" fillId="34" borderId="0" xfId="0" applyFont="1" applyFill="1" applyBorder="1" applyAlignment="1" applyProtection="1">
      <alignment vertical="center" shrinkToFit="1"/>
      <protection/>
    </xf>
    <xf numFmtId="0" fontId="82" fillId="34" borderId="71" xfId="0" applyFont="1" applyFill="1" applyBorder="1" applyAlignment="1" applyProtection="1">
      <alignment horizontal="center" vertical="center" wrapText="1"/>
      <protection/>
    </xf>
    <xf numFmtId="0" fontId="82" fillId="34" borderId="72" xfId="0" applyFont="1" applyFill="1" applyBorder="1" applyAlignment="1" applyProtection="1">
      <alignment horizontal="center" vertical="center" wrapText="1"/>
      <protection/>
    </xf>
    <xf numFmtId="0" fontId="113" fillId="34" borderId="43" xfId="0" applyFont="1" applyFill="1" applyBorder="1" applyAlignment="1" applyProtection="1">
      <alignment horizontal="center" vertical="center"/>
      <protection/>
    </xf>
    <xf numFmtId="0" fontId="82" fillId="34" borderId="73" xfId="0" applyFont="1" applyFill="1" applyBorder="1" applyAlignment="1" applyProtection="1">
      <alignment horizontal="center" vertical="center" wrapText="1"/>
      <protection/>
    </xf>
    <xf numFmtId="0" fontId="82" fillId="34" borderId="24" xfId="0" applyFont="1" applyFill="1" applyBorder="1" applyAlignment="1" applyProtection="1">
      <alignment horizontal="center" vertical="center" wrapText="1"/>
      <protection/>
    </xf>
    <xf numFmtId="0" fontId="82" fillId="34" borderId="39" xfId="0" applyFont="1" applyFill="1" applyBorder="1" applyAlignment="1" applyProtection="1">
      <alignment horizontal="center" vertical="center"/>
      <protection/>
    </xf>
    <xf numFmtId="0" fontId="82" fillId="34" borderId="52" xfId="0" applyFont="1" applyFill="1" applyBorder="1" applyAlignment="1" applyProtection="1">
      <alignment horizontal="center" vertical="center"/>
      <protection/>
    </xf>
    <xf numFmtId="0" fontId="82" fillId="34" borderId="74" xfId="0" applyFont="1" applyFill="1" applyBorder="1" applyAlignment="1" applyProtection="1">
      <alignment horizontal="center" vertical="center" wrapText="1"/>
      <protection/>
    </xf>
    <xf numFmtId="0" fontId="82" fillId="34" borderId="75" xfId="0" applyFont="1" applyFill="1" applyBorder="1" applyAlignment="1" applyProtection="1">
      <alignment horizontal="center" vertical="center" wrapText="1"/>
      <protection/>
    </xf>
    <xf numFmtId="0" fontId="82" fillId="0" borderId="71" xfId="0" applyFont="1" applyBorder="1" applyAlignment="1" applyProtection="1">
      <alignment horizontal="center" vertical="center" wrapText="1"/>
      <protection/>
    </xf>
    <xf numFmtId="0" fontId="82" fillId="0" borderId="72" xfId="0" applyFont="1" applyBorder="1" applyAlignment="1" applyProtection="1">
      <alignment horizontal="center" vertical="center" wrapText="1"/>
      <protection/>
    </xf>
    <xf numFmtId="0" fontId="88" fillId="34" borderId="14" xfId="0" applyFont="1" applyFill="1" applyBorder="1" applyAlignment="1" applyProtection="1">
      <alignment horizontal="center" vertical="center"/>
      <protection/>
    </xf>
    <xf numFmtId="0" fontId="88" fillId="34" borderId="76" xfId="0" applyFont="1" applyFill="1" applyBorder="1" applyAlignment="1" applyProtection="1">
      <alignment horizontal="center" vertical="center"/>
      <protection/>
    </xf>
    <xf numFmtId="0" fontId="82" fillId="0" borderId="73" xfId="0" applyFont="1" applyBorder="1" applyAlignment="1" applyProtection="1">
      <alignment horizontal="center" vertical="center" wrapText="1"/>
      <protection/>
    </xf>
    <xf numFmtId="0" fontId="82" fillId="0" borderId="24" xfId="0" applyFont="1" applyBorder="1" applyAlignment="1" applyProtection="1">
      <alignment horizontal="center" vertical="center" wrapText="1"/>
      <protection/>
    </xf>
    <xf numFmtId="0" fontId="82" fillId="34" borderId="77" xfId="0" applyFont="1" applyFill="1" applyBorder="1" applyAlignment="1" applyProtection="1">
      <alignment horizontal="center" vertical="center" wrapText="1"/>
      <protection/>
    </xf>
    <xf numFmtId="0" fontId="82" fillId="34" borderId="78" xfId="0" applyFont="1" applyFill="1" applyBorder="1" applyAlignment="1" applyProtection="1">
      <alignment horizontal="center" vertical="center" wrapText="1"/>
      <protection/>
    </xf>
    <xf numFmtId="0" fontId="82" fillId="34" borderId="71" xfId="0" applyFont="1" applyFill="1" applyBorder="1" applyAlignment="1" applyProtection="1">
      <alignment horizontal="center" vertical="center"/>
      <protection/>
    </xf>
    <xf numFmtId="0" fontId="82" fillId="34" borderId="72" xfId="0" applyFont="1" applyFill="1" applyBorder="1" applyAlignment="1" applyProtection="1">
      <alignment horizontal="center" vertical="center"/>
      <protection/>
    </xf>
    <xf numFmtId="0" fontId="82" fillId="34" borderId="16" xfId="0" applyFont="1" applyFill="1" applyBorder="1" applyAlignment="1" applyProtection="1">
      <alignment horizontal="center" vertical="center"/>
      <protection/>
    </xf>
    <xf numFmtId="0" fontId="82" fillId="34" borderId="55" xfId="0" applyFont="1" applyFill="1" applyBorder="1" applyAlignment="1" applyProtection="1">
      <alignment horizontal="center" vertical="center"/>
      <protection/>
    </xf>
    <xf numFmtId="0" fontId="94" fillId="33" borderId="55" xfId="0" applyNumberFormat="1" applyFont="1" applyFill="1" applyBorder="1" applyAlignment="1" applyProtection="1">
      <alignment horizontal="center" vertical="center" wrapText="1"/>
      <protection locked="0"/>
    </xf>
    <xf numFmtId="49" fontId="94" fillId="33" borderId="79" xfId="0" applyNumberFormat="1" applyFont="1" applyFill="1" applyBorder="1" applyAlignment="1" applyProtection="1">
      <alignment horizontal="center" vertical="center"/>
      <protection locked="0"/>
    </xf>
    <xf numFmtId="0" fontId="82" fillId="34" borderId="80" xfId="0" applyFont="1" applyFill="1" applyBorder="1" applyAlignment="1" applyProtection="1">
      <alignment horizontal="center" vertical="center"/>
      <protection/>
    </xf>
    <xf numFmtId="0" fontId="82" fillId="34" borderId="81" xfId="0" applyFont="1" applyFill="1" applyBorder="1" applyAlignment="1" applyProtection="1">
      <alignment horizontal="center" vertical="center"/>
      <protection/>
    </xf>
    <xf numFmtId="0" fontId="94" fillId="33" borderId="0" xfId="0" applyFont="1" applyFill="1" applyBorder="1" applyAlignment="1" applyProtection="1">
      <alignment horizontal="center" vertical="center"/>
      <protection locked="0"/>
    </xf>
    <xf numFmtId="0" fontId="94" fillId="33" borderId="82" xfId="0" applyNumberFormat="1" applyFont="1" applyFill="1" applyBorder="1" applyAlignment="1" applyProtection="1">
      <alignment horizontal="center" vertical="center" wrapText="1"/>
      <protection locked="0"/>
    </xf>
    <xf numFmtId="49" fontId="94" fillId="33" borderId="83" xfId="0" applyNumberFormat="1" applyFont="1" applyFill="1" applyBorder="1" applyAlignment="1" applyProtection="1">
      <alignment horizontal="center" vertical="center"/>
      <protection locked="0"/>
    </xf>
    <xf numFmtId="0" fontId="112" fillId="34" borderId="0" xfId="0" applyFont="1" applyFill="1" applyAlignment="1" applyProtection="1">
      <alignment vertical="center"/>
      <protection/>
    </xf>
    <xf numFmtId="0" fontId="112" fillId="34" borderId="53" xfId="0" applyFont="1" applyFill="1" applyBorder="1" applyAlignment="1" applyProtection="1">
      <alignment vertical="center"/>
      <protection/>
    </xf>
    <xf numFmtId="0" fontId="94" fillId="33" borderId="72" xfId="0" applyFont="1" applyFill="1" applyBorder="1" applyAlignment="1" applyProtection="1">
      <alignment horizontal="center" vertical="center"/>
      <protection locked="0"/>
    </xf>
    <xf numFmtId="0" fontId="94" fillId="33" borderId="84" xfId="0" applyFont="1" applyFill="1" applyBorder="1" applyAlignment="1" applyProtection="1">
      <alignment horizontal="center" vertical="center"/>
      <protection locked="0"/>
    </xf>
    <xf numFmtId="49" fontId="94" fillId="33" borderId="72" xfId="0" applyNumberFormat="1" applyFont="1" applyFill="1" applyBorder="1" applyAlignment="1" applyProtection="1">
      <alignment horizontal="center" vertical="center" wrapText="1"/>
      <protection locked="0"/>
    </xf>
    <xf numFmtId="49" fontId="94" fillId="33" borderId="84" xfId="0" applyNumberFormat="1" applyFont="1" applyFill="1" applyBorder="1" applyAlignment="1" applyProtection="1">
      <alignment horizontal="center" vertical="center"/>
      <protection locked="0"/>
    </xf>
    <xf numFmtId="0" fontId="94" fillId="33" borderId="85" xfId="0" applyFont="1" applyFill="1" applyBorder="1" applyAlignment="1" applyProtection="1">
      <alignment horizontal="center" vertical="center"/>
      <protection locked="0"/>
    </xf>
    <xf numFmtId="0" fontId="94" fillId="33" borderId="86" xfId="0" applyFont="1" applyFill="1" applyBorder="1" applyAlignment="1" applyProtection="1">
      <alignment horizontal="center" vertical="center"/>
      <protection locked="0"/>
    </xf>
    <xf numFmtId="0" fontId="82" fillId="34" borderId="87" xfId="0" applyFont="1" applyFill="1" applyBorder="1" applyAlignment="1" applyProtection="1">
      <alignment horizontal="center" vertical="center"/>
      <protection/>
    </xf>
    <xf numFmtId="0" fontId="82" fillId="34" borderId="88" xfId="0" applyFont="1" applyFill="1" applyBorder="1" applyAlignment="1" applyProtection="1">
      <alignment horizontal="center" vertical="center"/>
      <protection/>
    </xf>
    <xf numFmtId="0" fontId="82" fillId="34" borderId="77" xfId="0" applyFont="1" applyFill="1" applyBorder="1" applyAlignment="1" applyProtection="1">
      <alignment horizontal="center" vertical="center"/>
      <protection/>
    </xf>
    <xf numFmtId="0" fontId="82" fillId="34" borderId="78" xfId="0" applyFont="1" applyFill="1" applyBorder="1" applyAlignment="1" applyProtection="1">
      <alignment horizontal="center" vertical="center"/>
      <protection/>
    </xf>
    <xf numFmtId="0" fontId="82" fillId="34" borderId="73" xfId="0" applyFont="1" applyFill="1" applyBorder="1" applyAlignment="1" applyProtection="1">
      <alignment horizontal="center" vertical="center"/>
      <protection/>
    </xf>
    <xf numFmtId="0" fontId="82" fillId="34" borderId="89" xfId="0" applyFont="1" applyFill="1" applyBorder="1" applyAlignment="1" applyProtection="1">
      <alignment horizontal="center" vertical="center"/>
      <protection/>
    </xf>
    <xf numFmtId="0" fontId="82" fillId="34" borderId="80" xfId="0" applyFont="1" applyFill="1" applyBorder="1" applyAlignment="1" applyProtection="1">
      <alignment horizontal="center" vertical="center" wrapText="1"/>
      <protection/>
    </xf>
    <xf numFmtId="0" fontId="82" fillId="34" borderId="81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Alignment="1" applyProtection="1">
      <alignment horizontal="center" vertical="center"/>
      <protection/>
    </xf>
    <xf numFmtId="49" fontId="94" fillId="33" borderId="12" xfId="0" applyNumberFormat="1" applyFont="1" applyFill="1" applyBorder="1" applyAlignment="1" applyProtection="1">
      <alignment horizontal="center" vertical="center" wrapText="1"/>
      <protection locked="0"/>
    </xf>
    <xf numFmtId="58" fontId="82" fillId="34" borderId="53" xfId="0" applyNumberFormat="1" applyFont="1" applyFill="1" applyBorder="1" applyAlignment="1" applyProtection="1">
      <alignment horizontal="center" vertical="center" wrapText="1" shrinkToFit="1"/>
      <protection/>
    </xf>
    <xf numFmtId="58" fontId="82" fillId="34" borderId="52" xfId="0" applyNumberFormat="1" applyFont="1" applyFill="1" applyBorder="1" applyAlignment="1" applyProtection="1">
      <alignment horizontal="center" vertical="center" wrapText="1" shrinkToFit="1"/>
      <protection/>
    </xf>
    <xf numFmtId="0" fontId="82" fillId="34" borderId="54" xfId="0" applyFont="1" applyFill="1" applyBorder="1" applyAlignment="1" applyProtection="1">
      <alignment horizontal="center" vertical="center" shrinkToFit="1"/>
      <protection/>
    </xf>
    <xf numFmtId="0" fontId="82" fillId="34" borderId="53" xfId="0" applyFont="1" applyFill="1" applyBorder="1" applyAlignment="1" applyProtection="1">
      <alignment horizontal="center" vertical="center" shrinkToFit="1"/>
      <protection/>
    </xf>
    <xf numFmtId="0" fontId="82" fillId="34" borderId="52" xfId="0" applyFont="1" applyFill="1" applyBorder="1" applyAlignment="1" applyProtection="1">
      <alignment horizontal="center" vertical="center" shrinkToFit="1"/>
      <protection/>
    </xf>
    <xf numFmtId="0" fontId="90" fillId="34" borderId="4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114" fillId="34" borderId="0" xfId="0" applyFont="1" applyFill="1" applyAlignment="1" applyProtection="1">
      <alignment horizontal="left" vertical="center" shrinkToFit="1"/>
      <protection/>
    </xf>
    <xf numFmtId="0" fontId="88" fillId="35" borderId="55" xfId="0" applyFont="1" applyFill="1" applyBorder="1" applyAlignment="1" applyProtection="1">
      <alignment horizontal="center" vertical="center" textRotation="255" shrinkToFit="1"/>
      <protection/>
    </xf>
    <xf numFmtId="0" fontId="88" fillId="35" borderId="90" xfId="0" applyFont="1" applyFill="1" applyBorder="1" applyAlignment="1" applyProtection="1">
      <alignment horizontal="center" vertical="center" textRotation="255" shrinkToFit="1"/>
      <protection/>
    </xf>
    <xf numFmtId="0" fontId="92" fillId="34" borderId="54" xfId="0" applyFont="1" applyFill="1" applyBorder="1" applyAlignment="1" applyProtection="1">
      <alignment horizontal="right" vertical="center" shrinkToFit="1"/>
      <protection/>
    </xf>
    <xf numFmtId="0" fontId="92" fillId="34" borderId="53" xfId="0" applyFont="1" applyFill="1" applyBorder="1" applyAlignment="1" applyProtection="1">
      <alignment horizontal="right" vertical="center" shrinkToFit="1"/>
      <protection/>
    </xf>
    <xf numFmtId="0" fontId="94" fillId="33" borderId="91" xfId="0" applyFont="1" applyFill="1" applyBorder="1" applyAlignment="1" applyProtection="1">
      <alignment horizontal="center" vertical="center"/>
      <protection locked="0"/>
    </xf>
    <xf numFmtId="0" fontId="115" fillId="34" borderId="0" xfId="0" applyFont="1" applyFill="1" applyAlignment="1" applyProtection="1">
      <alignment horizontal="center" vertical="top" shrinkToFit="1"/>
      <protection/>
    </xf>
    <xf numFmtId="0" fontId="82" fillId="34" borderId="92" xfId="0" applyFont="1" applyFill="1" applyBorder="1" applyAlignment="1" applyProtection="1">
      <alignment horizontal="center" vertical="center" shrinkToFit="1"/>
      <protection/>
    </xf>
    <xf numFmtId="0" fontId="82" fillId="34" borderId="93" xfId="0" applyFont="1" applyFill="1" applyBorder="1" applyAlignment="1" applyProtection="1">
      <alignment horizontal="center" vertical="center" shrinkToFit="1"/>
      <protection/>
    </xf>
    <xf numFmtId="0" fontId="82" fillId="34" borderId="62" xfId="0" applyFont="1" applyFill="1" applyBorder="1" applyAlignment="1" applyProtection="1">
      <alignment horizontal="center" vertical="center" shrinkToFit="1"/>
      <protection/>
    </xf>
    <xf numFmtId="178" fontId="82" fillId="34" borderId="94" xfId="49" applyNumberFormat="1" applyFont="1" applyFill="1" applyBorder="1" applyAlignment="1" applyProtection="1">
      <alignment horizontal="right" vertical="center" shrinkToFit="1"/>
      <protection/>
    </xf>
    <xf numFmtId="178" fontId="82" fillId="34" borderId="95" xfId="49" applyNumberFormat="1" applyFont="1" applyFill="1" applyBorder="1" applyAlignment="1" applyProtection="1">
      <alignment horizontal="right" vertical="center" shrinkToFit="1"/>
      <protection/>
    </xf>
    <xf numFmtId="0" fontId="111" fillId="35" borderId="96" xfId="0" applyFont="1" applyFill="1" applyBorder="1" applyAlignment="1" applyProtection="1">
      <alignment horizontal="center" vertical="center"/>
      <protection/>
    </xf>
    <xf numFmtId="0" fontId="111" fillId="35" borderId="43" xfId="0" applyFont="1" applyFill="1" applyBorder="1" applyAlignment="1" applyProtection="1">
      <alignment horizontal="center" vertical="center"/>
      <protection/>
    </xf>
    <xf numFmtId="0" fontId="111" fillId="35" borderId="97" xfId="0" applyFont="1" applyFill="1" applyBorder="1" applyAlignment="1" applyProtection="1">
      <alignment horizontal="center" vertical="center"/>
      <protection/>
    </xf>
    <xf numFmtId="0" fontId="111" fillId="35" borderId="94" xfId="0" applyFont="1" applyFill="1" applyBorder="1" applyAlignment="1" applyProtection="1">
      <alignment horizontal="center" vertical="center"/>
      <protection/>
    </xf>
    <xf numFmtId="0" fontId="111" fillId="35" borderId="95" xfId="0" applyFont="1" applyFill="1" applyBorder="1" applyAlignment="1" applyProtection="1">
      <alignment horizontal="center" vertical="center"/>
      <protection/>
    </xf>
    <xf numFmtId="0" fontId="96" fillId="34" borderId="98" xfId="0" applyFont="1" applyFill="1" applyBorder="1" applyAlignment="1" applyProtection="1">
      <alignment horizontal="left" vertical="center" wrapText="1"/>
      <protection/>
    </xf>
    <xf numFmtId="0" fontId="96" fillId="34" borderId="15" xfId="0" applyFont="1" applyFill="1" applyBorder="1" applyAlignment="1" applyProtection="1">
      <alignment horizontal="left" vertical="center" wrapText="1"/>
      <protection/>
    </xf>
    <xf numFmtId="0" fontId="96" fillId="34" borderId="34" xfId="0" applyFont="1" applyFill="1" applyBorder="1" applyAlignment="1" applyProtection="1">
      <alignment horizontal="left" vertical="center" wrapText="1"/>
      <protection/>
    </xf>
    <xf numFmtId="0" fontId="96" fillId="34" borderId="0" xfId="0" applyFont="1" applyFill="1" applyBorder="1" applyAlignment="1" applyProtection="1">
      <alignment horizontal="left" vertical="center" wrapText="1"/>
      <protection/>
    </xf>
    <xf numFmtId="0" fontId="82" fillId="34" borderId="15" xfId="0" applyFont="1" applyFill="1" applyBorder="1" applyAlignment="1" applyProtection="1">
      <alignment horizontal="left" vertical="top" wrapText="1"/>
      <protection/>
    </xf>
    <xf numFmtId="0" fontId="82" fillId="34" borderId="0" xfId="0" applyFont="1" applyFill="1" applyBorder="1" applyAlignment="1" applyProtection="1">
      <alignment horizontal="left" vertical="top" wrapText="1"/>
      <protection/>
    </xf>
    <xf numFmtId="0" fontId="82" fillId="34" borderId="99" xfId="0" applyFont="1" applyFill="1" applyBorder="1" applyAlignment="1" applyProtection="1">
      <alignment horizontal="center" vertical="center" shrinkToFit="1"/>
      <protection/>
    </xf>
    <xf numFmtId="0" fontId="82" fillId="34" borderId="66" xfId="0" applyFont="1" applyFill="1" applyBorder="1" applyAlignment="1" applyProtection="1">
      <alignment horizontal="center" vertical="center" shrinkToFit="1"/>
      <protection/>
    </xf>
    <xf numFmtId="0" fontId="82" fillId="34" borderId="16" xfId="0" applyFont="1" applyFill="1" applyBorder="1" applyAlignment="1" applyProtection="1">
      <alignment horizontal="center" vertical="center" shrinkToFit="1"/>
      <protection/>
    </xf>
    <xf numFmtId="0" fontId="82" fillId="34" borderId="0" xfId="0" applyFont="1" applyFill="1" applyBorder="1" applyAlignment="1" applyProtection="1">
      <alignment horizontal="center" vertical="center" shrinkToFit="1"/>
      <protection/>
    </xf>
    <xf numFmtId="178" fontId="93" fillId="34" borderId="100" xfId="49" applyNumberFormat="1" applyFont="1" applyFill="1" applyBorder="1" applyAlignment="1" applyProtection="1">
      <alignment horizontal="right" vertical="center" shrinkToFit="1"/>
      <protection/>
    </xf>
    <xf numFmtId="178" fontId="93" fillId="34" borderId="101" xfId="49" applyNumberFormat="1" applyFont="1" applyFill="1" applyBorder="1" applyAlignment="1" applyProtection="1">
      <alignment horizontal="right" vertical="center" shrinkToFit="1"/>
      <protection/>
    </xf>
    <xf numFmtId="0" fontId="82" fillId="34" borderId="23" xfId="0" applyFont="1" applyFill="1" applyBorder="1" applyAlignment="1" applyProtection="1">
      <alignment horizontal="left" vertical="center"/>
      <protection/>
    </xf>
    <xf numFmtId="0" fontId="82" fillId="34" borderId="22" xfId="0" applyFont="1" applyFill="1" applyBorder="1" applyAlignment="1" applyProtection="1">
      <alignment horizontal="left" vertical="center"/>
      <protection/>
    </xf>
    <xf numFmtId="0" fontId="82" fillId="34" borderId="97" xfId="0" applyFont="1" applyFill="1" applyBorder="1" applyAlignment="1" applyProtection="1">
      <alignment horizontal="center" vertical="center" shrinkToFit="1"/>
      <protection/>
    </xf>
    <xf numFmtId="0" fontId="82" fillId="34" borderId="102" xfId="0" applyFont="1" applyFill="1" applyBorder="1" applyAlignment="1" applyProtection="1">
      <alignment horizontal="center" vertical="center" shrinkToFit="1"/>
      <protection/>
    </xf>
    <xf numFmtId="0" fontId="82" fillId="34" borderId="89" xfId="0" applyFont="1" applyFill="1" applyBorder="1" applyAlignment="1" applyProtection="1">
      <alignment horizontal="center" vertical="center" shrinkToFit="1"/>
      <protection/>
    </xf>
    <xf numFmtId="0" fontId="82" fillId="34" borderId="43" xfId="0" applyFont="1" applyFill="1" applyBorder="1" applyAlignment="1" applyProtection="1">
      <alignment horizontal="center" vertical="center" shrinkToFit="1"/>
      <protection/>
    </xf>
    <xf numFmtId="0" fontId="93" fillId="34" borderId="103" xfId="0" applyFont="1" applyFill="1" applyBorder="1" applyAlignment="1" applyProtection="1">
      <alignment horizontal="center" vertical="center" shrinkToFit="1"/>
      <protection/>
    </xf>
    <xf numFmtId="0" fontId="93" fillId="34" borderId="100" xfId="0" applyFont="1" applyFill="1" applyBorder="1" applyAlignment="1" applyProtection="1">
      <alignment horizontal="center" vertical="center" shrinkToFit="1"/>
      <protection/>
    </xf>
    <xf numFmtId="0" fontId="93" fillId="34" borderId="39" xfId="0" applyFont="1" applyFill="1" applyBorder="1" applyAlignment="1" applyProtection="1">
      <alignment horizontal="center" vertical="center" shrinkToFit="1"/>
      <protection/>
    </xf>
    <xf numFmtId="0" fontId="93" fillId="34" borderId="53" xfId="0" applyFont="1" applyFill="1" applyBorder="1" applyAlignment="1" applyProtection="1">
      <alignment horizontal="center" vertical="center" shrinkToFit="1"/>
      <protection/>
    </xf>
    <xf numFmtId="178" fontId="82" fillId="34" borderId="68" xfId="49" applyNumberFormat="1" applyFont="1" applyFill="1" applyBorder="1" applyAlignment="1" applyProtection="1">
      <alignment horizontal="right" vertical="center" shrinkToFit="1"/>
      <protection/>
    </xf>
    <xf numFmtId="178" fontId="82" fillId="34" borderId="104" xfId="49" applyNumberFormat="1" applyFont="1" applyFill="1" applyBorder="1" applyAlignment="1" applyProtection="1">
      <alignment horizontal="right" vertical="center" shrinkToFit="1"/>
      <protection/>
    </xf>
    <xf numFmtId="0" fontId="116" fillId="34" borderId="43" xfId="0" applyFont="1" applyFill="1" applyBorder="1" applyAlignment="1" applyProtection="1">
      <alignment horizontal="center" vertical="center"/>
      <protection/>
    </xf>
    <xf numFmtId="178" fontId="93" fillId="34" borderId="105" xfId="49" applyNumberFormat="1" applyFont="1" applyFill="1" applyBorder="1" applyAlignment="1" applyProtection="1">
      <alignment horizontal="right" vertical="center" shrinkToFit="1"/>
      <protection/>
    </xf>
    <xf numFmtId="178" fontId="93" fillId="34" borderId="106" xfId="49" applyNumberFormat="1" applyFont="1" applyFill="1" applyBorder="1" applyAlignment="1" applyProtection="1">
      <alignment horizontal="right" vertical="center" shrinkToFit="1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90" fillId="34" borderId="43" xfId="0" applyFont="1" applyFill="1" applyBorder="1" applyAlignment="1" applyProtection="1">
      <alignment horizontal="left" vertical="center" shrinkToFit="1"/>
      <protection/>
    </xf>
    <xf numFmtId="0" fontId="90" fillId="34" borderId="90" xfId="0" applyFont="1" applyFill="1" applyBorder="1" applyAlignment="1" applyProtection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00CC"/>
      </font>
    </dxf>
    <dxf>
      <fill>
        <patternFill patternType="solid">
          <fgColor indexed="65"/>
          <bgColor theme="0"/>
        </patternFill>
      </fill>
    </dxf>
    <dxf>
      <font>
        <b/>
        <i val="0"/>
        <color rgb="FF0000CC"/>
      </font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37</xdr:row>
      <xdr:rowOff>114300</xdr:rowOff>
    </xdr:from>
    <xdr:to>
      <xdr:col>30</xdr:col>
      <xdr:colOff>619125</xdr:colOff>
      <xdr:row>39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3592175" y="10877550"/>
          <a:ext cx="5314950" cy="962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0</xdr:row>
      <xdr:rowOff>133350</xdr:rowOff>
    </xdr:from>
    <xdr:to>
      <xdr:col>7</xdr:col>
      <xdr:colOff>695325</xdr:colOff>
      <xdr:row>2</xdr:row>
      <xdr:rowOff>66675</xdr:rowOff>
    </xdr:to>
    <xdr:sp>
      <xdr:nvSpPr>
        <xdr:cNvPr id="2" name="角丸四角形 3"/>
        <xdr:cNvSpPr>
          <a:spLocks/>
        </xdr:cNvSpPr>
      </xdr:nvSpPr>
      <xdr:spPr>
        <a:xfrm>
          <a:off x="4676775" y="133350"/>
          <a:ext cx="1981200" cy="466725"/>
        </a:xfrm>
        <a:prstGeom prst="round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６年度申請</a:t>
          </a:r>
        </a:p>
      </xdr:txBody>
    </xdr:sp>
    <xdr:clientData/>
  </xdr:twoCellAnchor>
  <xdr:twoCellAnchor>
    <xdr:from>
      <xdr:col>16</xdr:col>
      <xdr:colOff>85725</xdr:colOff>
      <xdr:row>41</xdr:row>
      <xdr:rowOff>333375</xdr:rowOff>
    </xdr:from>
    <xdr:to>
      <xdr:col>31</xdr:col>
      <xdr:colOff>0</xdr:colOff>
      <xdr:row>67</xdr:row>
      <xdr:rowOff>0</xdr:rowOff>
    </xdr:to>
    <xdr:sp>
      <xdr:nvSpPr>
        <xdr:cNvPr id="3" name="角丸四角形 5"/>
        <xdr:cNvSpPr>
          <a:spLocks/>
        </xdr:cNvSpPr>
      </xdr:nvSpPr>
      <xdr:spPr>
        <a:xfrm>
          <a:off x="13049250" y="12658725"/>
          <a:ext cx="6248400" cy="8648700"/>
        </a:xfrm>
        <a:prstGeom prst="round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28575</xdr:rowOff>
    </xdr:from>
    <xdr:to>
      <xdr:col>5</xdr:col>
      <xdr:colOff>104775</xdr:colOff>
      <xdr:row>31</xdr:row>
      <xdr:rowOff>0</xdr:rowOff>
    </xdr:to>
    <xdr:sp>
      <xdr:nvSpPr>
        <xdr:cNvPr id="4" name="下矢印 6"/>
        <xdr:cNvSpPr>
          <a:spLocks/>
        </xdr:cNvSpPr>
      </xdr:nvSpPr>
      <xdr:spPr>
        <a:xfrm>
          <a:off x="3419475" y="7820025"/>
          <a:ext cx="1066800" cy="1200150"/>
        </a:xfrm>
        <a:prstGeom prst="downArrow">
          <a:avLst>
            <a:gd name="adj1" fmla="val 19842"/>
            <a:gd name="adj2" fmla="val -35310"/>
          </a:avLst>
        </a:prstGeom>
        <a:solidFill>
          <a:srgbClr val="FFFF99"/>
        </a:solidFill>
        <a:ln w="25400" cmpd="sng">
          <a:solidFill>
            <a:srgbClr val="33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補助金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の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割り振り</a:t>
          </a:r>
        </a:p>
      </xdr:txBody>
    </xdr:sp>
    <xdr:clientData/>
  </xdr:twoCellAnchor>
  <xdr:twoCellAnchor>
    <xdr:from>
      <xdr:col>2</xdr:col>
      <xdr:colOff>1066800</xdr:colOff>
      <xdr:row>24</xdr:row>
      <xdr:rowOff>9525</xdr:rowOff>
    </xdr:from>
    <xdr:to>
      <xdr:col>3</xdr:col>
      <xdr:colOff>133350</xdr:colOff>
      <xdr:row>24</xdr:row>
      <xdr:rowOff>200025</xdr:rowOff>
    </xdr:to>
    <xdr:sp>
      <xdr:nvSpPr>
        <xdr:cNvPr id="5" name="星 5 8"/>
        <xdr:cNvSpPr>
          <a:spLocks/>
        </xdr:cNvSpPr>
      </xdr:nvSpPr>
      <xdr:spPr>
        <a:xfrm>
          <a:off x="2276475" y="6534150"/>
          <a:ext cx="180975" cy="200025"/>
        </a:xfrm>
        <a:custGeom>
          <a:pathLst>
            <a:path h="209550" w="200025">
              <a:moveTo>
                <a:pt x="0" y="80041"/>
              </a:moveTo>
              <a:lnTo>
                <a:pt x="76403" y="80041"/>
              </a:lnTo>
              <a:lnTo>
                <a:pt x="100013" y="0"/>
              </a:lnTo>
              <a:lnTo>
                <a:pt x="123622" y="80041"/>
              </a:lnTo>
              <a:lnTo>
                <a:pt x="200025" y="80041"/>
              </a:lnTo>
              <a:lnTo>
                <a:pt x="138213" y="129508"/>
              </a:lnTo>
              <a:lnTo>
                <a:pt x="161823" y="209549"/>
              </a:lnTo>
              <a:lnTo>
                <a:pt x="100013" y="160081"/>
              </a:lnTo>
              <a:lnTo>
                <a:pt x="38202" y="209549"/>
              </a:lnTo>
              <a:lnTo>
                <a:pt x="61812" y="129508"/>
              </a:lnTo>
              <a:lnTo>
                <a:pt x="0" y="80041"/>
              </a:ln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1104900</xdr:colOff>
      <xdr:row>34</xdr:row>
      <xdr:rowOff>47625</xdr:rowOff>
    </xdr:from>
    <xdr:to>
      <xdr:col>3</xdr:col>
      <xdr:colOff>161925</xdr:colOff>
      <xdr:row>34</xdr:row>
      <xdr:rowOff>266700</xdr:rowOff>
    </xdr:to>
    <xdr:sp>
      <xdr:nvSpPr>
        <xdr:cNvPr id="6" name="星 5 9"/>
        <xdr:cNvSpPr>
          <a:spLocks/>
        </xdr:cNvSpPr>
      </xdr:nvSpPr>
      <xdr:spPr>
        <a:xfrm>
          <a:off x="2314575" y="10153650"/>
          <a:ext cx="171450" cy="219075"/>
        </a:xfrm>
        <a:custGeom>
          <a:pathLst>
            <a:path h="209550" w="200025">
              <a:moveTo>
                <a:pt x="0" y="80041"/>
              </a:moveTo>
              <a:lnTo>
                <a:pt x="76403" y="80041"/>
              </a:lnTo>
              <a:lnTo>
                <a:pt x="100013" y="0"/>
              </a:lnTo>
              <a:lnTo>
                <a:pt x="123622" y="80041"/>
              </a:lnTo>
              <a:lnTo>
                <a:pt x="200025" y="80041"/>
              </a:lnTo>
              <a:lnTo>
                <a:pt x="138213" y="129508"/>
              </a:lnTo>
              <a:lnTo>
                <a:pt x="161823" y="209549"/>
              </a:lnTo>
              <a:lnTo>
                <a:pt x="100013" y="160081"/>
              </a:lnTo>
              <a:lnTo>
                <a:pt x="38202" y="209549"/>
              </a:lnTo>
              <a:lnTo>
                <a:pt x="61812" y="129508"/>
              </a:lnTo>
              <a:lnTo>
                <a:pt x="0" y="80041"/>
              </a:ln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619125</xdr:colOff>
      <xdr:row>34</xdr:row>
      <xdr:rowOff>276225</xdr:rowOff>
    </xdr:from>
    <xdr:to>
      <xdr:col>30</xdr:col>
      <xdr:colOff>962025</xdr:colOff>
      <xdr:row>37</xdr:row>
      <xdr:rowOff>257175</xdr:rowOff>
    </xdr:to>
    <xdr:sp>
      <xdr:nvSpPr>
        <xdr:cNvPr id="7" name="角丸四角形 12"/>
        <xdr:cNvSpPr>
          <a:spLocks/>
        </xdr:cNvSpPr>
      </xdr:nvSpPr>
      <xdr:spPr>
        <a:xfrm>
          <a:off x="18259425" y="10382250"/>
          <a:ext cx="990600" cy="638175"/>
        </a:xfrm>
        <a:prstGeom prst="round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申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FFFFFF"/>
              </a:solidFill>
            </a:rPr>
            <a:t>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7"/>
  <sheetViews>
    <sheetView tabSelected="1" zoomScale="130" zoomScaleNormal="130" zoomScalePageLayoutView="0" workbookViewId="0" topLeftCell="A1">
      <selection activeCell="E32" sqref="E32"/>
    </sheetView>
  </sheetViews>
  <sheetFormatPr defaultColWidth="5.140625" defaultRowHeight="27.75" customHeight="1"/>
  <cols>
    <col min="1" max="1" width="5.140625" style="8" customWidth="1"/>
    <col min="2" max="2" width="13.00390625" style="8" customWidth="1"/>
    <col min="3" max="3" width="16.7109375" style="8" customWidth="1"/>
    <col min="4" max="6" width="15.421875" style="8" customWidth="1"/>
    <col min="7" max="7" width="8.28125" style="8" customWidth="1"/>
    <col min="8" max="10" width="15.421875" style="8" customWidth="1"/>
    <col min="11" max="13" width="14.421875" style="8" customWidth="1"/>
    <col min="14" max="16" width="5.140625" style="8" customWidth="1"/>
    <col min="17" max="17" width="3.8515625" style="8" customWidth="1"/>
    <col min="18" max="18" width="6.140625" style="8" customWidth="1"/>
    <col min="19" max="26" width="6.28125" style="8" customWidth="1"/>
    <col min="27" max="27" width="2.140625" style="8" customWidth="1"/>
    <col min="28" max="28" width="1.8515625" style="8" customWidth="1"/>
    <col min="29" max="29" width="5.8515625" style="8" customWidth="1"/>
    <col min="30" max="30" width="9.7109375" style="8" customWidth="1"/>
    <col min="31" max="31" width="15.140625" style="8" customWidth="1"/>
    <col min="32" max="32" width="11.57421875" style="8" customWidth="1"/>
    <col min="33" max="33" width="20.7109375" style="8" customWidth="1"/>
    <col min="34" max="34" width="6.00390625" style="8" customWidth="1"/>
    <col min="35" max="36" width="12.00390625" style="8" customWidth="1"/>
    <col min="37" max="37" width="1.421875" style="8" customWidth="1"/>
    <col min="38" max="16384" width="5.140625" style="8" customWidth="1"/>
  </cols>
  <sheetData>
    <row r="1" spans="1:42" ht="21">
      <c r="A1" s="4"/>
      <c r="B1" s="5" t="s">
        <v>58</v>
      </c>
      <c r="C1" s="5"/>
      <c r="D1" s="6"/>
      <c r="E1" s="4"/>
      <c r="F1" s="4"/>
      <c r="G1" s="4"/>
      <c r="H1" s="4"/>
      <c r="I1" s="7"/>
      <c r="J1" s="7"/>
      <c r="K1" s="7"/>
      <c r="L1" s="7"/>
      <c r="AJ1" s="97"/>
      <c r="AK1" s="81"/>
      <c r="AL1" s="81"/>
      <c r="AM1" s="81"/>
      <c r="AN1" s="81"/>
      <c r="AO1" s="81"/>
      <c r="AP1" s="81"/>
    </row>
    <row r="2" spans="1:42" ht="21">
      <c r="A2" s="4"/>
      <c r="B2" s="9"/>
      <c r="C2" s="9"/>
      <c r="D2" s="6"/>
      <c r="E2" s="4"/>
      <c r="F2" s="4"/>
      <c r="G2" s="4"/>
      <c r="H2" s="4"/>
      <c r="I2" s="7"/>
      <c r="J2" s="7"/>
      <c r="K2" s="7"/>
      <c r="L2" s="55"/>
      <c r="M2" s="120"/>
      <c r="N2" s="121" t="s">
        <v>169</v>
      </c>
      <c r="O2" s="121" t="s">
        <v>24</v>
      </c>
      <c r="P2" s="121" t="s">
        <v>25</v>
      </c>
      <c r="Q2" s="121" t="s">
        <v>26</v>
      </c>
      <c r="R2" s="121" t="s">
        <v>27</v>
      </c>
      <c r="S2" s="121" t="s">
        <v>28</v>
      </c>
      <c r="T2" s="121" t="s">
        <v>29</v>
      </c>
      <c r="U2" s="121" t="s">
        <v>30</v>
      </c>
      <c r="V2" s="121" t="s">
        <v>31</v>
      </c>
      <c r="W2" s="121" t="s">
        <v>32</v>
      </c>
      <c r="X2" s="121" t="s">
        <v>33</v>
      </c>
      <c r="Y2" s="121" t="s">
        <v>70</v>
      </c>
      <c r="Z2" s="121" t="s">
        <v>170</v>
      </c>
      <c r="AA2" s="121" t="s">
        <v>34</v>
      </c>
      <c r="AB2" s="121" t="s">
        <v>35</v>
      </c>
      <c r="AC2" s="121" t="s">
        <v>36</v>
      </c>
      <c r="AD2" s="121" t="s">
        <v>37</v>
      </c>
      <c r="AE2" s="121" t="s">
        <v>38</v>
      </c>
      <c r="AF2" s="121" t="s">
        <v>39</v>
      </c>
      <c r="AG2" s="121" t="s">
        <v>40</v>
      </c>
      <c r="AH2" s="121" t="s">
        <v>41</v>
      </c>
      <c r="AI2" s="121"/>
      <c r="AJ2" s="96"/>
      <c r="AK2" s="97"/>
      <c r="AL2" s="97"/>
      <c r="AM2" s="81"/>
      <c r="AN2" s="81"/>
      <c r="AO2" s="81"/>
      <c r="AP2" s="81"/>
    </row>
    <row r="3" spans="1:42" ht="12.75">
      <c r="A3" s="4"/>
      <c r="B3" s="178" t="s">
        <v>21</v>
      </c>
      <c r="C3" s="178"/>
      <c r="D3" s="178"/>
      <c r="E3" s="178"/>
      <c r="F3" s="178"/>
      <c r="G3" s="178"/>
      <c r="H3" s="178"/>
      <c r="I3" s="7"/>
      <c r="J3" s="7"/>
      <c r="K3" s="7"/>
      <c r="L3" s="55"/>
      <c r="M3" s="97"/>
      <c r="N3" s="122" t="s">
        <v>99</v>
      </c>
      <c r="O3" s="122" t="s">
        <v>107</v>
      </c>
      <c r="P3" s="122" t="s">
        <v>71</v>
      </c>
      <c r="Q3" s="122" t="s">
        <v>75</v>
      </c>
      <c r="R3" s="122" t="s">
        <v>76</v>
      </c>
      <c r="S3" s="122" t="s">
        <v>78</v>
      </c>
      <c r="T3" s="122" t="s">
        <v>100</v>
      </c>
      <c r="U3" s="122" t="s">
        <v>101</v>
      </c>
      <c r="V3" s="122" t="s">
        <v>102</v>
      </c>
      <c r="W3" s="122" t="s">
        <v>182</v>
      </c>
      <c r="X3" s="122" t="s">
        <v>80</v>
      </c>
      <c r="Y3" s="122" t="s">
        <v>142</v>
      </c>
      <c r="Z3" s="122" t="s">
        <v>83</v>
      </c>
      <c r="AA3" s="122" t="s">
        <v>103</v>
      </c>
      <c r="AB3" s="122" t="s">
        <v>104</v>
      </c>
      <c r="AC3" s="122" t="s">
        <v>85</v>
      </c>
      <c r="AD3" s="122" t="s">
        <v>87</v>
      </c>
      <c r="AE3" s="122" t="s">
        <v>105</v>
      </c>
      <c r="AF3" s="122" t="s">
        <v>91</v>
      </c>
      <c r="AG3" s="122" t="s">
        <v>115</v>
      </c>
      <c r="AH3" s="122" t="s">
        <v>106</v>
      </c>
      <c r="AI3" s="122"/>
      <c r="AJ3" s="98"/>
      <c r="AK3" s="97"/>
      <c r="AL3" s="97"/>
      <c r="AM3" s="81"/>
      <c r="AN3" s="81"/>
      <c r="AO3" s="81"/>
      <c r="AP3" s="81"/>
    </row>
    <row r="4" spans="1:42" ht="13.5" thickBot="1">
      <c r="A4" s="4"/>
      <c r="B4" s="179"/>
      <c r="C4" s="179"/>
      <c r="D4" s="179"/>
      <c r="E4" s="179"/>
      <c r="F4" s="179"/>
      <c r="G4" s="179"/>
      <c r="H4" s="179"/>
      <c r="I4" s="7"/>
      <c r="J4" s="7"/>
      <c r="K4" s="7"/>
      <c r="L4" s="55"/>
      <c r="M4" s="97"/>
      <c r="N4" s="122" t="s">
        <v>172</v>
      </c>
      <c r="O4" s="122" t="s">
        <v>146</v>
      </c>
      <c r="P4" s="122" t="s">
        <v>117</v>
      </c>
      <c r="Q4" s="122" t="s">
        <v>108</v>
      </c>
      <c r="R4" s="122" t="s">
        <v>143</v>
      </c>
      <c r="S4" s="122" t="s">
        <v>109</v>
      </c>
      <c r="T4" s="122" t="s">
        <v>79</v>
      </c>
      <c r="U4" s="122" t="s">
        <v>110</v>
      </c>
      <c r="V4" s="122" t="s">
        <v>111</v>
      </c>
      <c r="W4" s="122"/>
      <c r="X4" s="122" t="s">
        <v>81</v>
      </c>
      <c r="Y4" s="122" t="s">
        <v>171</v>
      </c>
      <c r="Z4" s="122" t="s">
        <v>84</v>
      </c>
      <c r="AA4" s="122" t="s">
        <v>112</v>
      </c>
      <c r="AB4" s="122" t="s">
        <v>113</v>
      </c>
      <c r="AC4" s="122" t="s">
        <v>86</v>
      </c>
      <c r="AD4" s="122" t="s">
        <v>88</v>
      </c>
      <c r="AE4" s="122"/>
      <c r="AF4" s="122" t="s">
        <v>92</v>
      </c>
      <c r="AG4" s="122" t="s">
        <v>145</v>
      </c>
      <c r="AH4" s="122" t="s">
        <v>116</v>
      </c>
      <c r="AI4" s="122"/>
      <c r="AJ4" s="98"/>
      <c r="AK4" s="97"/>
      <c r="AL4" s="97"/>
      <c r="AM4" s="81"/>
      <c r="AN4" s="81"/>
      <c r="AO4" s="81"/>
      <c r="AP4" s="81"/>
    </row>
    <row r="5" spans="1:42" ht="16.5" thickBot="1">
      <c r="A5" s="4"/>
      <c r="B5" s="186" t="s">
        <v>16</v>
      </c>
      <c r="C5" s="187"/>
      <c r="D5" s="106" t="s">
        <v>179</v>
      </c>
      <c r="E5" s="10" t="s">
        <v>17</v>
      </c>
      <c r="F5" s="94">
        <v>39600</v>
      </c>
      <c r="G5" s="10" t="s">
        <v>18</v>
      </c>
      <c r="H5" s="95">
        <v>6</v>
      </c>
      <c r="I5" s="7"/>
      <c r="J5" s="7"/>
      <c r="K5" s="7"/>
      <c r="L5" s="55"/>
      <c r="M5" s="97"/>
      <c r="N5" s="122" t="s">
        <v>173</v>
      </c>
      <c r="O5" s="122" t="s">
        <v>130</v>
      </c>
      <c r="P5" s="122" t="s">
        <v>144</v>
      </c>
      <c r="Q5" s="122" t="s">
        <v>118</v>
      </c>
      <c r="R5" s="122" t="s">
        <v>119</v>
      </c>
      <c r="S5" s="122" t="s">
        <v>120</v>
      </c>
      <c r="T5" s="122" t="s">
        <v>121</v>
      </c>
      <c r="U5" s="122" t="s">
        <v>122</v>
      </c>
      <c r="V5" s="122" t="s">
        <v>123</v>
      </c>
      <c r="W5" s="122"/>
      <c r="X5" s="122" t="s">
        <v>124</v>
      </c>
      <c r="Y5" s="122" t="s">
        <v>159</v>
      </c>
      <c r="Z5" s="123"/>
      <c r="AA5" s="122" t="s">
        <v>125</v>
      </c>
      <c r="AB5" s="122"/>
      <c r="AC5" s="122" t="s">
        <v>114</v>
      </c>
      <c r="AD5" s="122" t="s">
        <v>89</v>
      </c>
      <c r="AE5" s="122"/>
      <c r="AF5" s="122" t="s">
        <v>93</v>
      </c>
      <c r="AG5" s="122" t="s">
        <v>95</v>
      </c>
      <c r="AH5" s="123"/>
      <c r="AI5" s="123"/>
      <c r="AJ5" s="98"/>
      <c r="AK5" s="97"/>
      <c r="AL5" s="97"/>
      <c r="AM5" s="81"/>
      <c r="AN5" s="81"/>
      <c r="AO5" s="81"/>
      <c r="AP5" s="81"/>
    </row>
    <row r="6" spans="1:42" ht="23.25" customHeight="1" thickBot="1">
      <c r="A6" s="4"/>
      <c r="B6" s="188" t="s">
        <v>23</v>
      </c>
      <c r="C6" s="189"/>
      <c r="D6" s="54"/>
      <c r="E6" s="11"/>
      <c r="F6" s="12"/>
      <c r="G6" s="13"/>
      <c r="H6" s="4"/>
      <c r="I6" s="7"/>
      <c r="J6" s="7"/>
      <c r="K6" s="7"/>
      <c r="L6" s="55">
        <f>IF(E6="",0,1)</f>
        <v>0</v>
      </c>
      <c r="M6" s="97"/>
      <c r="N6" s="122"/>
      <c r="O6" s="122" t="s">
        <v>160</v>
      </c>
      <c r="P6" s="122" t="s">
        <v>72</v>
      </c>
      <c r="Q6" s="122" t="s">
        <v>126</v>
      </c>
      <c r="R6" s="122" t="s">
        <v>77</v>
      </c>
      <c r="S6" s="122" t="s">
        <v>168</v>
      </c>
      <c r="T6" s="122" t="s">
        <v>127</v>
      </c>
      <c r="U6" s="122" t="s">
        <v>178</v>
      </c>
      <c r="V6" s="122" t="s">
        <v>128</v>
      </c>
      <c r="W6" s="122"/>
      <c r="X6" s="122" t="s">
        <v>129</v>
      </c>
      <c r="Y6" s="123"/>
      <c r="Z6" s="123"/>
      <c r="AA6" s="122"/>
      <c r="AB6" s="123"/>
      <c r="AC6" s="122" t="s">
        <v>147</v>
      </c>
      <c r="AD6" s="122" t="s">
        <v>90</v>
      </c>
      <c r="AE6" s="123"/>
      <c r="AF6" s="122" t="s">
        <v>94</v>
      </c>
      <c r="AG6" s="122" t="s">
        <v>96</v>
      </c>
      <c r="AH6" s="123"/>
      <c r="AI6" s="123"/>
      <c r="AJ6" s="113"/>
      <c r="AK6" s="97"/>
      <c r="AL6" s="97"/>
      <c r="AM6" s="81"/>
      <c r="AN6" s="81"/>
      <c r="AO6" s="81"/>
      <c r="AP6" s="81"/>
    </row>
    <row r="7" spans="1:42" ht="23.25" customHeight="1">
      <c r="A7" s="4"/>
      <c r="B7" s="190" t="s">
        <v>0</v>
      </c>
      <c r="C7" s="65" t="s">
        <v>42</v>
      </c>
      <c r="D7" s="184"/>
      <c r="E7" s="208"/>
      <c r="F7" s="14">
        <f>IF(AND(D8="",D7="",D6&lt;&gt;""),"　　←次にクラブ名を選んでください","")</f>
      </c>
      <c r="G7" s="15"/>
      <c r="H7" s="4"/>
      <c r="I7" s="7"/>
      <c r="J7" s="7"/>
      <c r="K7" s="7"/>
      <c r="L7" s="55">
        <f>IF(F7="",0,1)</f>
        <v>0</v>
      </c>
      <c r="M7" s="97"/>
      <c r="N7" s="122"/>
      <c r="O7" s="122"/>
      <c r="P7" s="122" t="s">
        <v>73</v>
      </c>
      <c r="Q7" s="122" t="s">
        <v>131</v>
      </c>
      <c r="R7" s="122" t="s">
        <v>137</v>
      </c>
      <c r="S7" s="124" t="s">
        <v>141</v>
      </c>
      <c r="T7" s="122"/>
      <c r="U7" s="122" t="s">
        <v>167</v>
      </c>
      <c r="V7" s="122" t="s">
        <v>132</v>
      </c>
      <c r="W7" s="123"/>
      <c r="X7" s="122" t="s">
        <v>82</v>
      </c>
      <c r="Y7" s="123"/>
      <c r="Z7" s="122"/>
      <c r="AA7" s="122"/>
      <c r="AB7" s="123"/>
      <c r="AC7" s="97"/>
      <c r="AD7" s="122" t="s">
        <v>136</v>
      </c>
      <c r="AE7" s="123"/>
      <c r="AF7" s="122" t="s">
        <v>148</v>
      </c>
      <c r="AG7" s="122" t="s">
        <v>97</v>
      </c>
      <c r="AH7" s="123"/>
      <c r="AI7" s="123"/>
      <c r="AJ7" s="113"/>
      <c r="AK7" s="97"/>
      <c r="AL7" s="97"/>
      <c r="AM7" s="81"/>
      <c r="AN7" s="81"/>
      <c r="AO7" s="81"/>
      <c r="AP7" s="81"/>
    </row>
    <row r="8" spans="1:42" ht="23.25" customHeight="1" thickBot="1">
      <c r="A8" s="4"/>
      <c r="B8" s="191"/>
      <c r="C8" s="65" t="s">
        <v>43</v>
      </c>
      <c r="D8" s="184"/>
      <c r="E8" s="185"/>
      <c r="F8" s="61">
        <f>IF(AND(D7="",D8="",D6&lt;&gt;""),"　　←新設の場合はコチラに入力してください","")</f>
      </c>
      <c r="G8" s="15"/>
      <c r="H8" s="4"/>
      <c r="I8" s="7"/>
      <c r="J8" s="7"/>
      <c r="K8" s="104"/>
      <c r="L8" s="55">
        <f>IF(F8="",0,1)</f>
        <v>0</v>
      </c>
      <c r="M8" s="97"/>
      <c r="N8" s="125"/>
      <c r="O8" s="122"/>
      <c r="P8" s="122" t="s">
        <v>138</v>
      </c>
      <c r="Q8" s="122" t="s">
        <v>133</v>
      </c>
      <c r="R8" s="122" t="s">
        <v>149</v>
      </c>
      <c r="S8" s="125"/>
      <c r="T8" s="125"/>
      <c r="U8" s="122" t="s">
        <v>134</v>
      </c>
      <c r="V8" s="122" t="s">
        <v>135</v>
      </c>
      <c r="W8" s="125"/>
      <c r="X8" s="122" t="s">
        <v>158</v>
      </c>
      <c r="Y8" s="123"/>
      <c r="Z8" s="122"/>
      <c r="AA8" s="125"/>
      <c r="AB8" s="123"/>
      <c r="AC8" s="125"/>
      <c r="AD8" s="122" t="s">
        <v>174</v>
      </c>
      <c r="AE8" s="123"/>
      <c r="AF8" s="122" t="s">
        <v>150</v>
      </c>
      <c r="AG8" s="122" t="s">
        <v>151</v>
      </c>
      <c r="AH8" s="122"/>
      <c r="AI8" s="123"/>
      <c r="AJ8" s="113"/>
      <c r="AK8" s="97"/>
      <c r="AL8" s="97"/>
      <c r="AM8" s="81"/>
      <c r="AN8" s="81"/>
      <c r="AO8" s="81"/>
      <c r="AP8" s="81"/>
    </row>
    <row r="9" spans="1:42" ht="23.25" customHeight="1" thickBot="1">
      <c r="A9" s="4"/>
      <c r="B9" s="167" t="s">
        <v>1</v>
      </c>
      <c r="C9" s="168"/>
      <c r="D9" s="175"/>
      <c r="E9" s="175"/>
      <c r="F9" s="175"/>
      <c r="G9" s="14">
        <f>IF(AND(D7="",D8=""),"",IF(D9="","　　←代表者の住所を入力してください",""))</f>
      </c>
      <c r="H9" s="16"/>
      <c r="I9" s="104"/>
      <c r="J9" s="104"/>
      <c r="K9" s="7"/>
      <c r="L9" s="55">
        <f>IF(G9="",0,1)</f>
        <v>0</v>
      </c>
      <c r="M9" s="97"/>
      <c r="N9" s="125"/>
      <c r="O9" s="122"/>
      <c r="P9" s="122" t="s">
        <v>74</v>
      </c>
      <c r="Q9" s="122" t="s">
        <v>177</v>
      </c>
      <c r="R9" s="125"/>
      <c r="S9" s="125"/>
      <c r="T9" s="125"/>
      <c r="U9" s="125"/>
      <c r="V9" s="125"/>
      <c r="W9" s="125"/>
      <c r="X9" s="125"/>
      <c r="Y9" s="125"/>
      <c r="Z9" s="122"/>
      <c r="AA9" s="125"/>
      <c r="AB9" s="125"/>
      <c r="AC9" s="125"/>
      <c r="AD9" s="125"/>
      <c r="AE9" s="123"/>
      <c r="AF9" s="125"/>
      <c r="AG9" s="122" t="s">
        <v>98</v>
      </c>
      <c r="AH9" s="125"/>
      <c r="AI9" s="125"/>
      <c r="AJ9" s="113"/>
      <c r="AK9" s="97"/>
      <c r="AL9" s="97"/>
      <c r="AM9" s="81"/>
      <c r="AN9" s="81"/>
      <c r="AO9" s="81"/>
      <c r="AP9" s="81"/>
    </row>
    <row r="10" spans="1:42" ht="23.25" customHeight="1">
      <c r="A10" s="4"/>
      <c r="B10" s="167" t="s">
        <v>2</v>
      </c>
      <c r="C10" s="168"/>
      <c r="D10" s="180"/>
      <c r="E10" s="181"/>
      <c r="F10" s="62">
        <f>IF(D9="","",IF(D10="","　　←代表者名を入力してください",""))</f>
      </c>
      <c r="G10" s="17"/>
      <c r="H10" s="4"/>
      <c r="I10" s="7"/>
      <c r="J10" s="7"/>
      <c r="K10" s="7"/>
      <c r="L10" s="55">
        <f>IF(F10="",0,1)</f>
        <v>0</v>
      </c>
      <c r="M10" s="97"/>
      <c r="N10" s="125"/>
      <c r="O10" s="125"/>
      <c r="P10" s="97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3"/>
      <c r="AF10" s="125"/>
      <c r="AG10" s="96"/>
      <c r="AH10" s="125"/>
      <c r="AI10" s="125"/>
      <c r="AJ10" s="113"/>
      <c r="AK10" s="97"/>
      <c r="AL10" s="97"/>
      <c r="AM10" s="81"/>
      <c r="AN10" s="81"/>
      <c r="AO10" s="81"/>
      <c r="AP10" s="81"/>
    </row>
    <row r="11" spans="1:42" ht="24" customHeight="1">
      <c r="A11" s="4"/>
      <c r="B11" s="167" t="s">
        <v>3</v>
      </c>
      <c r="C11" s="168"/>
      <c r="D11" s="182"/>
      <c r="E11" s="183"/>
      <c r="F11" s="14">
        <f>IF(D10="","",IF(D11="","　　←代表者の電話番号を入力してください",""))</f>
      </c>
      <c r="G11" s="18"/>
      <c r="H11" s="4"/>
      <c r="I11" s="7"/>
      <c r="J11" s="82"/>
      <c r="K11" s="7"/>
      <c r="L11" s="55">
        <f>IF(F11="",0,1)</f>
        <v>0</v>
      </c>
      <c r="N11" s="119"/>
      <c r="O11" s="119"/>
      <c r="P11" s="118"/>
      <c r="Q11" s="119"/>
      <c r="R11" s="119"/>
      <c r="S11" s="119"/>
      <c r="T11" s="119"/>
      <c r="U11" s="118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6"/>
      <c r="AH11" s="119"/>
      <c r="AI11" s="118"/>
      <c r="AJ11" s="113"/>
      <c r="AK11" s="97"/>
      <c r="AL11" s="97"/>
      <c r="AM11" s="81"/>
      <c r="AN11" s="81"/>
      <c r="AO11" s="81"/>
      <c r="AP11" s="81"/>
    </row>
    <row r="12" spans="1:42" ht="24" customHeight="1">
      <c r="A12" s="4"/>
      <c r="B12" s="167" t="s">
        <v>161</v>
      </c>
      <c r="C12" s="168"/>
      <c r="D12" s="195"/>
      <c r="E12" s="183"/>
      <c r="F12" s="14">
        <f>IF(D11="","",IF(D12="","　　←設立年月日（例：昭和〇〇年◎月×日）を入力してください",""))</f>
      </c>
      <c r="G12" s="4"/>
      <c r="H12" s="4"/>
      <c r="I12" s="7"/>
      <c r="J12" s="7"/>
      <c r="K12" s="7"/>
      <c r="L12" s="55"/>
      <c r="M12" s="97"/>
      <c r="N12" s="114"/>
      <c r="O12" s="114"/>
      <c r="P12" s="115"/>
      <c r="Q12" s="116"/>
      <c r="R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88"/>
      <c r="AH12" s="116"/>
      <c r="AI12" s="116"/>
      <c r="AJ12" s="96"/>
      <c r="AK12" s="81"/>
      <c r="AL12" s="81"/>
      <c r="AM12" s="81"/>
      <c r="AN12" s="81"/>
      <c r="AO12" s="81"/>
      <c r="AP12" s="81"/>
    </row>
    <row r="13" spans="1:42" ht="24" customHeight="1">
      <c r="A13" s="4"/>
      <c r="B13" s="169" t="s">
        <v>163</v>
      </c>
      <c r="C13" s="170"/>
      <c r="D13" s="171"/>
      <c r="E13" s="172"/>
      <c r="F13" s="14">
        <f>IF(D12="","",IF(D13="","　　←会員数を入力してください",""))</f>
      </c>
      <c r="G13" s="4"/>
      <c r="H13" s="4"/>
      <c r="I13" s="7"/>
      <c r="J13" s="7"/>
      <c r="K13" s="7"/>
      <c r="L13" s="7"/>
      <c r="M13" s="82"/>
      <c r="N13" s="114"/>
      <c r="O13" s="114"/>
      <c r="P13" s="115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81"/>
      <c r="AH13" s="116"/>
      <c r="AI13" s="116"/>
      <c r="AJ13" s="88"/>
      <c r="AK13" s="81"/>
      <c r="AL13" s="81"/>
      <c r="AM13" s="81"/>
      <c r="AN13" s="81"/>
      <c r="AO13" s="81"/>
      <c r="AP13" s="81"/>
    </row>
    <row r="14" spans="1:42" ht="24" customHeight="1" thickBot="1">
      <c r="A14" s="4"/>
      <c r="B14" s="173" t="s">
        <v>164</v>
      </c>
      <c r="C14" s="174"/>
      <c r="D14" s="176"/>
      <c r="E14" s="177"/>
      <c r="F14" s="14">
        <f>IF(D13="","",IF(D14="","　　←年会費を入力してください",""))</f>
      </c>
      <c r="G14" s="4"/>
      <c r="H14" s="4"/>
      <c r="I14" s="7"/>
      <c r="J14" s="7"/>
      <c r="K14" s="7"/>
      <c r="L14" s="7"/>
      <c r="M14" s="82"/>
      <c r="N14" s="109"/>
      <c r="O14" s="109"/>
      <c r="P14" s="108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88"/>
      <c r="AG14" s="81"/>
      <c r="AH14" s="88"/>
      <c r="AI14" s="88"/>
      <c r="AJ14" s="88"/>
      <c r="AK14" s="81"/>
      <c r="AL14" s="81"/>
      <c r="AM14" s="81"/>
      <c r="AN14" s="81"/>
      <c r="AO14" s="81"/>
      <c r="AP14" s="81"/>
    </row>
    <row r="15" spans="1:42" ht="15.75" customHeight="1">
      <c r="A15" s="4"/>
      <c r="B15" s="4"/>
      <c r="C15" s="4"/>
      <c r="D15" s="4"/>
      <c r="E15" s="4"/>
      <c r="F15" s="4"/>
      <c r="G15" s="4"/>
      <c r="H15" s="4"/>
      <c r="I15" s="7"/>
      <c r="J15" s="7"/>
      <c r="K15" s="7"/>
      <c r="L15" s="7"/>
      <c r="M15" s="82"/>
      <c r="N15" s="110"/>
      <c r="O15" s="110"/>
      <c r="P15" s="82"/>
      <c r="Q15" s="82"/>
      <c r="R15" s="82"/>
      <c r="S15" s="82"/>
      <c r="T15" s="111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</row>
    <row r="16" spans="1:42" ht="21" thickBot="1">
      <c r="A16" s="4"/>
      <c r="B16" s="149" t="s">
        <v>59</v>
      </c>
      <c r="C16" s="149"/>
      <c r="D16" s="149"/>
      <c r="E16" s="149"/>
      <c r="F16" s="4"/>
      <c r="G16" s="4"/>
      <c r="H16" s="4"/>
      <c r="I16" s="7"/>
      <c r="J16" s="7"/>
      <c r="K16" s="7"/>
      <c r="L16" s="7"/>
      <c r="M16" s="82"/>
      <c r="N16" s="82"/>
      <c r="O16" s="82"/>
      <c r="P16" s="82"/>
      <c r="Q16" s="82"/>
      <c r="R16" s="82"/>
      <c r="S16" s="82"/>
      <c r="T16" s="111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</row>
    <row r="17" spans="1:42" ht="22.5" customHeight="1" thickBot="1">
      <c r="A17" s="4"/>
      <c r="B17" s="161" t="s">
        <v>20</v>
      </c>
      <c r="C17" s="162"/>
      <c r="D17" s="19" t="s">
        <v>5</v>
      </c>
      <c r="E17" s="20"/>
      <c r="F17" s="4"/>
      <c r="G17" s="4"/>
      <c r="H17" s="4"/>
      <c r="I17" s="7"/>
      <c r="J17" s="7"/>
      <c r="K17" s="7"/>
      <c r="L17" s="7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</row>
    <row r="18" spans="1:42" ht="22.5" customHeight="1">
      <c r="A18" s="4"/>
      <c r="B18" s="165" t="s">
        <v>22</v>
      </c>
      <c r="C18" s="166"/>
      <c r="D18" s="21">
        <f>F5</f>
        <v>39600</v>
      </c>
      <c r="E18" s="63"/>
      <c r="F18" s="4"/>
      <c r="G18" s="4"/>
      <c r="H18" s="4"/>
      <c r="I18" s="7"/>
      <c r="J18" s="7"/>
      <c r="K18" s="7"/>
      <c r="L18" s="7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</row>
    <row r="19" spans="1:42" ht="22.5" customHeight="1">
      <c r="A19" s="4"/>
      <c r="B19" s="150" t="s">
        <v>154</v>
      </c>
      <c r="C19" s="151"/>
      <c r="D19" s="1"/>
      <c r="E19" s="64"/>
      <c r="F19" s="4"/>
      <c r="G19" s="4"/>
      <c r="H19" s="4"/>
      <c r="I19" s="7"/>
      <c r="J19" s="7"/>
      <c r="K19" s="7"/>
      <c r="L19" s="55">
        <f>IF(E19="",0,1)</f>
        <v>0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</row>
    <row r="20" spans="1:42" ht="22.5" customHeight="1">
      <c r="A20" s="4"/>
      <c r="B20" s="150" t="s">
        <v>155</v>
      </c>
      <c r="C20" s="151"/>
      <c r="D20" s="1"/>
      <c r="E20" s="64"/>
      <c r="F20" s="4"/>
      <c r="G20" s="4"/>
      <c r="H20" s="4"/>
      <c r="I20" s="7"/>
      <c r="J20" s="7"/>
      <c r="K20" s="7"/>
      <c r="L20" s="55">
        <f>IF(E20="",0,1)</f>
        <v>0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1"/>
      <c r="AH20" s="81"/>
      <c r="AI20" s="81"/>
      <c r="AJ20" s="81"/>
      <c r="AK20" s="81"/>
      <c r="AL20" s="81"/>
      <c r="AM20" s="81"/>
      <c r="AN20" s="81"/>
      <c r="AO20" s="81"/>
      <c r="AP20" s="81"/>
    </row>
    <row r="21" spans="1:42" ht="22.5" customHeight="1">
      <c r="A21" s="4"/>
      <c r="B21" s="150" t="s">
        <v>157</v>
      </c>
      <c r="C21" s="151"/>
      <c r="D21" s="1"/>
      <c r="E21" s="64"/>
      <c r="F21" s="4"/>
      <c r="G21" s="4"/>
      <c r="H21" s="4"/>
      <c r="I21" s="7"/>
      <c r="J21" s="7"/>
      <c r="K21" s="7"/>
      <c r="L21" s="55">
        <f>IF(E21="",0,1)</f>
        <v>0</v>
      </c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1"/>
      <c r="AH21" s="81"/>
      <c r="AI21" s="81"/>
      <c r="AJ21" s="81"/>
      <c r="AK21" s="81"/>
      <c r="AL21" s="81"/>
      <c r="AM21" s="81"/>
      <c r="AN21" s="81"/>
      <c r="AO21" s="81"/>
      <c r="AP21" s="81"/>
    </row>
    <row r="22" spans="1:31" ht="22.5" customHeight="1">
      <c r="A22" s="4"/>
      <c r="B22" s="150"/>
      <c r="C22" s="151"/>
      <c r="D22" s="2"/>
      <c r="E22" s="64"/>
      <c r="F22" s="4"/>
      <c r="G22" s="4"/>
      <c r="H22" s="4"/>
      <c r="I22" s="7"/>
      <c r="J22" s="7"/>
      <c r="K22" s="7"/>
      <c r="L22" s="55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</row>
    <row r="23" spans="1:31" ht="22.5" customHeight="1" thickBot="1">
      <c r="A23" s="4"/>
      <c r="B23" s="153"/>
      <c r="C23" s="154"/>
      <c r="D23" s="76"/>
      <c r="E23" s="64"/>
      <c r="F23" s="4"/>
      <c r="G23" s="4"/>
      <c r="H23" s="4"/>
      <c r="I23" s="7"/>
      <c r="J23" s="7"/>
      <c r="K23" s="7"/>
      <c r="L23" s="55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</row>
    <row r="24" spans="1:31" ht="22.5" customHeight="1" thickBot="1" thickTop="1">
      <c r="A24" s="4"/>
      <c r="B24" s="157" t="s">
        <v>180</v>
      </c>
      <c r="C24" s="158"/>
      <c r="D24" s="77"/>
      <c r="E24" s="75">
        <f>IF(AND(SUM(D19:D23)&lt;&gt;0,D24=""),CONCATENATE("　←令和5年度実績報告書の繰越額をそのまま入力してください！"),"")</f>
      </c>
      <c r="F24" s="4"/>
      <c r="G24" s="4"/>
      <c r="H24" s="4"/>
      <c r="I24" s="7"/>
      <c r="J24" s="7"/>
      <c r="K24" s="7"/>
      <c r="L24" s="55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1" ht="17.25" thickBot="1" thickTop="1">
      <c r="A25" s="4"/>
      <c r="B25" s="155" t="s">
        <v>14</v>
      </c>
      <c r="C25" s="156"/>
      <c r="D25" s="78">
        <f>SUM(D18:D24)</f>
        <v>39600</v>
      </c>
      <c r="F25" s="4"/>
      <c r="G25" s="4"/>
      <c r="H25" s="4"/>
      <c r="I25" s="7"/>
      <c r="J25" s="7"/>
      <c r="K25" s="7"/>
      <c r="L25" s="55">
        <f>IF(D25=F5,1,0)</f>
        <v>1</v>
      </c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1" ht="30.75" customHeight="1">
      <c r="A26" s="4"/>
      <c r="B26" s="4"/>
      <c r="C26" s="4"/>
      <c r="D26" s="70">
        <f>IF(D25=F5,"",IF(D25=D35,"","　↑↓　予算額は,収入と支出（★印）を必ず一致させてください！"))</f>
      </c>
      <c r="E26" s="4"/>
      <c r="F26" s="4"/>
      <c r="G26" s="4"/>
      <c r="H26" s="4"/>
      <c r="I26" s="7"/>
      <c r="J26" s="7"/>
      <c r="K26" s="7"/>
      <c r="L26" s="55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</row>
    <row r="27" spans="1:31" ht="21" thickBot="1">
      <c r="A27" s="4"/>
      <c r="B27" s="148" t="s">
        <v>67</v>
      </c>
      <c r="C27" s="148"/>
      <c r="D27" s="148"/>
      <c r="E27" s="148"/>
      <c r="F27" s="149"/>
      <c r="G27" s="4"/>
      <c r="H27" s="4"/>
      <c r="I27" s="7"/>
      <c r="J27" s="7"/>
      <c r="K27" s="7"/>
      <c r="L27" s="55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ht="30.75" customHeight="1" thickBot="1">
      <c r="A28" s="4"/>
      <c r="B28" s="161" t="s">
        <v>20</v>
      </c>
      <c r="C28" s="162"/>
      <c r="D28" s="22" t="s">
        <v>5</v>
      </c>
      <c r="E28" s="23" t="s">
        <v>62</v>
      </c>
      <c r="F28" s="6"/>
      <c r="G28" s="6"/>
      <c r="H28" s="6"/>
      <c r="I28" s="7"/>
      <c r="J28" s="7"/>
      <c r="K28" s="7"/>
      <c r="L28" s="55">
        <f>IF(D25=D35,0,1)</f>
        <v>1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1" ht="40.5" customHeight="1">
      <c r="A29" s="4"/>
      <c r="B29" s="165" t="s">
        <v>65</v>
      </c>
      <c r="C29" s="166"/>
      <c r="D29" s="126"/>
      <c r="E29" s="84"/>
      <c r="F29" s="6"/>
      <c r="G29" s="6"/>
      <c r="H29" s="6"/>
      <c r="I29" s="7"/>
      <c r="J29" s="7"/>
      <c r="K29" s="7"/>
      <c r="L29" s="55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ht="27" customHeight="1">
      <c r="A30" s="4"/>
      <c r="B30" s="159" t="s">
        <v>66</v>
      </c>
      <c r="C30" s="160"/>
      <c r="D30" s="3"/>
      <c r="E30" s="24"/>
      <c r="F30" s="6"/>
      <c r="G30" s="6"/>
      <c r="H30" s="6"/>
      <c r="I30" s="7"/>
      <c r="J30" s="7"/>
      <c r="K30" s="7"/>
      <c r="L30" s="7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</row>
    <row r="31" spans="1:31" ht="29.25" customHeight="1" thickBot="1">
      <c r="A31" s="4"/>
      <c r="B31" s="163" t="s">
        <v>153</v>
      </c>
      <c r="C31" s="164"/>
      <c r="D31" s="66"/>
      <c r="E31" s="67"/>
      <c r="F31" s="6"/>
      <c r="G31" s="6"/>
      <c r="H31" s="6"/>
      <c r="I31" s="7"/>
      <c r="J31" s="7"/>
      <c r="K31" s="7"/>
      <c r="L31" s="7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</row>
    <row r="32" spans="1:31" ht="28.5" customHeight="1">
      <c r="A32" s="4"/>
      <c r="B32" s="159" t="s">
        <v>63</v>
      </c>
      <c r="C32" s="160"/>
      <c r="D32" s="1"/>
      <c r="E32" s="86"/>
      <c r="F32" s="72">
        <f>IF(AND(D29&lt;&gt;D35,E32="",E33="",E34=""),"←補助金39,600円を振り分けてください",IF(E32-D32&gt;0,"　←補助金が予算を上回っています！訂正してください！",""))</f>
      </c>
      <c r="G32" s="6"/>
      <c r="H32" s="6"/>
      <c r="I32" s="7"/>
      <c r="J32" s="7"/>
      <c r="K32" s="7"/>
      <c r="L32" s="55">
        <f>IF(F32="",0,1)</f>
        <v>0</v>
      </c>
      <c r="M32" s="97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</row>
    <row r="33" spans="1:31" ht="28.5" customHeight="1" thickBot="1">
      <c r="A33" s="4"/>
      <c r="B33" s="159" t="s">
        <v>64</v>
      </c>
      <c r="C33" s="160"/>
      <c r="D33" s="2"/>
      <c r="E33" s="87"/>
      <c r="F33" s="72">
        <f>IF(E33-D33&gt;0,"　←補助金が予算を上回っています！訂正してください！","")</f>
      </c>
      <c r="G33" s="6"/>
      <c r="H33" s="6"/>
      <c r="I33" s="7"/>
      <c r="J33" s="7"/>
      <c r="K33" s="7"/>
      <c r="L33" s="55">
        <f>IF(F33="",0,1)</f>
        <v>0</v>
      </c>
      <c r="M33" s="97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</row>
    <row r="34" spans="1:31" ht="28.5" customHeight="1" thickBot="1">
      <c r="A34" s="4"/>
      <c r="B34" s="192" t="s">
        <v>19</v>
      </c>
      <c r="C34" s="193"/>
      <c r="D34" s="79"/>
      <c r="E34" s="85"/>
      <c r="F34" s="72">
        <f>IF(E34-D34&gt;0,"　←補助金が予算を上回っています！訂正してください！","")</f>
      </c>
      <c r="G34" s="6"/>
      <c r="H34" s="6"/>
      <c r="I34" s="7"/>
      <c r="J34" s="7"/>
      <c r="K34" s="7"/>
      <c r="L34" s="55">
        <f>IF(F34="",0,1)</f>
        <v>0</v>
      </c>
      <c r="M34" s="97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  <row r="35" spans="1:27" ht="25.5" customHeight="1" thickBot="1">
      <c r="A35" s="4"/>
      <c r="B35" s="155" t="s">
        <v>14</v>
      </c>
      <c r="C35" s="156"/>
      <c r="D35" s="83">
        <f>SUM(D29:D34)</f>
        <v>0</v>
      </c>
      <c r="E35" s="80">
        <f>SUM(E29:E34)</f>
        <v>0</v>
      </c>
      <c r="F35" s="71">
        <f>IF(AND(D35=D29,E35=0),"",IF(F5&lt;&gt;E35,CONCATENATE("　←補助金の額が",F5,"円に一致しません！訂正してください！"),""))</f>
      </c>
      <c r="G35" s="4"/>
      <c r="I35" s="7"/>
      <c r="J35" s="7"/>
      <c r="K35" s="7"/>
      <c r="L35" s="55">
        <f>IF(F35="",0,1)</f>
        <v>0</v>
      </c>
      <c r="M35" s="97"/>
      <c r="N35" s="82"/>
      <c r="O35" s="82"/>
      <c r="T35" s="82"/>
      <c r="AA35" s="82"/>
    </row>
    <row r="36" spans="1:18" ht="12.75">
      <c r="A36" s="4"/>
      <c r="B36" s="4"/>
      <c r="C36" s="4"/>
      <c r="D36" s="4"/>
      <c r="E36" s="4"/>
      <c r="F36" s="4"/>
      <c r="G36" s="4"/>
      <c r="H36" s="4"/>
      <c r="I36" s="7"/>
      <c r="J36" s="7"/>
      <c r="K36" s="7"/>
      <c r="L36" s="55">
        <f>IF(D35=D29,1,0)</f>
        <v>1</v>
      </c>
      <c r="M36" s="97"/>
      <c r="R36" s="8" t="s">
        <v>139</v>
      </c>
    </row>
    <row r="37" spans="1:33" ht="13.5" customHeight="1">
      <c r="A37" s="4"/>
      <c r="B37" s="209" t="str">
        <f>IF(D6="","×まだ印刷できません",IF(L37=0,"お持ちのＰＣのやり方で印刷してください","×まだ印刷できません"))</f>
        <v>×まだ印刷できません</v>
      </c>
      <c r="C37" s="209"/>
      <c r="D37" s="209"/>
      <c r="E37" s="209"/>
      <c r="F37" s="209"/>
      <c r="G37" s="4"/>
      <c r="H37" s="4"/>
      <c r="I37" s="7"/>
      <c r="J37" s="7"/>
      <c r="K37" s="7"/>
      <c r="L37" s="55">
        <f>SUM(L5:L36)</f>
        <v>3</v>
      </c>
      <c r="M37" s="97"/>
      <c r="AG37" s="102"/>
    </row>
    <row r="38" spans="1:12" ht="22.5" customHeight="1">
      <c r="A38" s="4"/>
      <c r="B38" s="209"/>
      <c r="C38" s="209"/>
      <c r="D38" s="209"/>
      <c r="E38" s="209"/>
      <c r="F38" s="209"/>
      <c r="G38" s="4"/>
      <c r="H38" s="4"/>
      <c r="I38" s="7"/>
      <c r="J38" s="7"/>
      <c r="K38" s="7"/>
      <c r="L38" s="7"/>
    </row>
    <row r="39" spans="1:41" ht="47.25" customHeight="1">
      <c r="A39" s="4"/>
      <c r="B39" s="4"/>
      <c r="C39" s="4"/>
      <c r="D39" s="4"/>
      <c r="E39" s="4"/>
      <c r="F39" s="4"/>
      <c r="G39" s="4"/>
      <c r="H39" s="4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Y39" s="102" t="str">
        <f>CONCATENATE("令和",H5,"年度 平塚市老人クラブ支援事業補助金交付申請書")</f>
        <v>令和6年度 平塚市老人クラブ支援事業補助金交付申請書</v>
      </c>
      <c r="Z39" s="102"/>
      <c r="AA39" s="102"/>
      <c r="AB39" s="102"/>
      <c r="AC39" s="102"/>
      <c r="AD39" s="102"/>
      <c r="AE39" s="102"/>
      <c r="AF39" s="102"/>
      <c r="AH39" s="102"/>
      <c r="AI39" s="102"/>
      <c r="AJ39" s="102"/>
      <c r="AK39" s="102"/>
      <c r="AL39" s="102"/>
      <c r="AM39" s="25"/>
      <c r="AN39" s="25"/>
      <c r="AO39" s="25"/>
    </row>
    <row r="40" spans="1:13" ht="35.25" customHeight="1">
      <c r="A40" s="4"/>
      <c r="B40" s="203"/>
      <c r="C40" s="203"/>
      <c r="D40" s="203"/>
      <c r="E40" s="203"/>
      <c r="F40" s="203"/>
      <c r="G40" s="4"/>
      <c r="H40" s="4"/>
      <c r="I40" s="7"/>
      <c r="J40" s="7"/>
      <c r="K40" s="7"/>
      <c r="L40" s="202"/>
      <c r="M40" s="194"/>
    </row>
    <row r="41" spans="1:33" ht="18" customHeight="1">
      <c r="A41" s="4"/>
      <c r="B41" s="203"/>
      <c r="C41" s="203"/>
      <c r="D41" s="203"/>
      <c r="E41" s="203"/>
      <c r="F41" s="203"/>
      <c r="G41" s="4"/>
      <c r="H41" s="4"/>
      <c r="I41" s="7"/>
      <c r="J41" s="7"/>
      <c r="K41" s="7"/>
      <c r="L41" s="202"/>
      <c r="M41" s="194"/>
      <c r="N41" s="194"/>
      <c r="O41" s="194"/>
      <c r="P41" s="194"/>
      <c r="R41" s="8" t="s">
        <v>7</v>
      </c>
      <c r="AD41" s="99" t="s">
        <v>53</v>
      </c>
      <c r="AE41" s="99"/>
      <c r="AG41" s="27"/>
    </row>
    <row r="42" spans="1:33" ht="27.75" customHeight="1">
      <c r="A42" s="4"/>
      <c r="B42" s="16"/>
      <c r="C42" s="16"/>
      <c r="D42" s="4"/>
      <c r="E42" s="4"/>
      <c r="F42" s="4"/>
      <c r="G42" s="4"/>
      <c r="H42" s="4"/>
      <c r="I42" s="7"/>
      <c r="J42" s="7"/>
      <c r="K42" s="7"/>
      <c r="L42" s="7"/>
      <c r="N42" s="194"/>
      <c r="O42" s="194"/>
      <c r="P42" s="194"/>
      <c r="R42" s="8" t="s">
        <v>8</v>
      </c>
      <c r="AD42" s="99"/>
      <c r="AE42" s="99"/>
      <c r="AG42" s="30"/>
    </row>
    <row r="43" spans="1:34" ht="18.75" customHeight="1">
      <c r="A43" s="4"/>
      <c r="B43" s="16"/>
      <c r="C43" s="16"/>
      <c r="D43" s="4"/>
      <c r="E43" s="4"/>
      <c r="F43" s="4"/>
      <c r="G43" s="4"/>
      <c r="H43" s="4"/>
      <c r="I43" s="7"/>
      <c r="J43" s="7"/>
      <c r="K43" s="7"/>
      <c r="L43" s="7"/>
      <c r="R43" s="204" t="s">
        <v>140</v>
      </c>
      <c r="S43" s="56" t="s">
        <v>0</v>
      </c>
      <c r="T43" s="44"/>
      <c r="U43" s="44"/>
      <c r="W43" s="29"/>
      <c r="X43" s="29"/>
      <c r="Y43" s="29"/>
      <c r="Z43" s="29"/>
      <c r="AA43" s="29"/>
      <c r="AB43" s="29"/>
      <c r="AC43" s="93"/>
      <c r="AD43" s="56" t="s">
        <v>3</v>
      </c>
      <c r="AE43" s="44"/>
      <c r="AF43" s="27"/>
      <c r="AH43" s="27"/>
    </row>
    <row r="44" spans="1:34" ht="33" customHeight="1">
      <c r="A44" s="4"/>
      <c r="B44" s="16"/>
      <c r="C44" s="16"/>
      <c r="D44" s="4"/>
      <c r="E44" s="4"/>
      <c r="F44" s="4"/>
      <c r="G44" s="4"/>
      <c r="H44" s="4"/>
      <c r="I44" s="7"/>
      <c r="J44" s="7"/>
      <c r="K44" s="7"/>
      <c r="L44" s="7"/>
      <c r="R44" s="204"/>
      <c r="S44" s="28"/>
      <c r="T44" s="29">
        <f>IF(D6="","",D6)</f>
      </c>
      <c r="U44" s="92"/>
      <c r="V44" s="92">
        <f>IF(D7="","",D7)</f>
      </c>
      <c r="X44" s="92"/>
      <c r="Y44" s="92"/>
      <c r="Z44" s="92"/>
      <c r="AA44" s="92"/>
      <c r="AB44" s="92"/>
      <c r="AC44" s="29"/>
      <c r="AD44" s="247">
        <f>IF(D11="","",D11)</f>
      </c>
      <c r="AE44" s="248"/>
      <c r="AF44" s="30"/>
      <c r="AH44" s="30"/>
    </row>
    <row r="45" spans="1:31" ht="16.5" customHeight="1">
      <c r="A45" s="4"/>
      <c r="B45" s="16"/>
      <c r="C45" s="16"/>
      <c r="D45" s="4"/>
      <c r="E45" s="4"/>
      <c r="F45" s="16"/>
      <c r="G45" s="4"/>
      <c r="H45" s="4"/>
      <c r="I45" s="7"/>
      <c r="J45" s="7"/>
      <c r="K45" s="7"/>
      <c r="L45" s="7"/>
      <c r="R45" s="204"/>
      <c r="S45" s="232" t="s">
        <v>1</v>
      </c>
      <c r="T45" s="233"/>
      <c r="U45" s="233"/>
      <c r="V45" s="233"/>
      <c r="W45" s="233"/>
      <c r="X45" s="233"/>
      <c r="Y45" s="233"/>
      <c r="Z45" s="233"/>
      <c r="AA45" s="31"/>
      <c r="AB45" s="31"/>
      <c r="AC45" s="31"/>
      <c r="AD45" s="247"/>
      <c r="AE45" s="248"/>
    </row>
    <row r="46" spans="1:35" ht="31.5" customHeight="1">
      <c r="A46" s="4"/>
      <c r="B46" s="16"/>
      <c r="C46" s="16"/>
      <c r="D46" s="4"/>
      <c r="E46" s="4"/>
      <c r="F46" s="4"/>
      <c r="G46" s="4"/>
      <c r="H46" s="4"/>
      <c r="I46" s="7"/>
      <c r="J46" s="7"/>
      <c r="K46" s="7"/>
      <c r="L46" s="7"/>
      <c r="R46" s="204"/>
      <c r="S46" s="32"/>
      <c r="T46" s="251">
        <f>IF(D9="","",D9)</f>
      </c>
      <c r="U46" s="251"/>
      <c r="V46" s="251"/>
      <c r="W46" s="251"/>
      <c r="X46" s="251"/>
      <c r="Y46" s="251"/>
      <c r="Z46" s="251"/>
      <c r="AA46" s="251"/>
      <c r="AB46" s="251"/>
      <c r="AC46" s="252"/>
      <c r="AD46" s="249"/>
      <c r="AE46" s="250"/>
      <c r="AI46" s="82"/>
    </row>
    <row r="47" spans="1:31" ht="17.25" customHeight="1">
      <c r="A47" s="4"/>
      <c r="B47" s="16"/>
      <c r="C47" s="16"/>
      <c r="D47" s="4"/>
      <c r="E47" s="4"/>
      <c r="F47" s="4"/>
      <c r="G47" s="4"/>
      <c r="H47" s="4"/>
      <c r="I47" s="7"/>
      <c r="J47" s="7"/>
      <c r="K47" s="7"/>
      <c r="L47" s="7"/>
      <c r="R47" s="204"/>
      <c r="S47" s="232" t="s">
        <v>2</v>
      </c>
      <c r="T47" s="233"/>
      <c r="U47" s="233"/>
      <c r="V47" s="233"/>
      <c r="W47" s="233"/>
      <c r="X47" s="233"/>
      <c r="Y47" s="233"/>
      <c r="Z47" s="233"/>
      <c r="AA47" s="31"/>
      <c r="AB47" s="6"/>
      <c r="AC47" s="6"/>
      <c r="AD47" s="112"/>
      <c r="AE47" s="29"/>
    </row>
    <row r="48" spans="1:31" ht="28.5" customHeight="1">
      <c r="A48" s="4"/>
      <c r="B48" s="16"/>
      <c r="C48" s="16"/>
      <c r="D48" s="4"/>
      <c r="E48" s="4"/>
      <c r="F48" s="4"/>
      <c r="G48" s="4"/>
      <c r="H48" s="4"/>
      <c r="I48" s="7"/>
      <c r="J48" s="7"/>
      <c r="K48" s="7"/>
      <c r="L48" s="7"/>
      <c r="R48" s="205"/>
      <c r="S48" s="117" t="s">
        <v>181</v>
      </c>
      <c r="T48" s="201">
        <f>IF(D10="","",D10)</f>
      </c>
      <c r="U48" s="201"/>
      <c r="V48" s="201"/>
      <c r="W48" s="201"/>
      <c r="X48" s="201"/>
      <c r="Y48" s="201"/>
      <c r="Z48" s="68"/>
      <c r="AA48" s="105"/>
      <c r="AB48" s="244"/>
      <c r="AC48" s="244"/>
      <c r="AD48" s="152"/>
      <c r="AE48" s="152"/>
    </row>
    <row r="49" spans="1:31" ht="20.25" customHeight="1">
      <c r="A49" s="4"/>
      <c r="B49" s="16"/>
      <c r="C49" s="16"/>
      <c r="D49" s="4"/>
      <c r="E49" s="4"/>
      <c r="F49" s="4"/>
      <c r="G49" s="4"/>
      <c r="H49" s="4"/>
      <c r="I49" s="7"/>
      <c r="J49" s="7"/>
      <c r="K49" s="7"/>
      <c r="L49" s="7"/>
      <c r="R49" s="44" t="s">
        <v>44</v>
      </c>
      <c r="S49" s="6"/>
      <c r="T49" s="6"/>
      <c r="U49" s="6"/>
      <c r="V49" s="33" t="s">
        <v>46</v>
      </c>
      <c r="W49" s="31"/>
      <c r="X49" s="34"/>
      <c r="Y49" s="6" t="s">
        <v>47</v>
      </c>
      <c r="Z49" s="6"/>
      <c r="AA49" s="6"/>
      <c r="AB49" s="6"/>
      <c r="AC49" s="6"/>
      <c r="AD49" s="33" t="s">
        <v>166</v>
      </c>
      <c r="AE49" s="31"/>
    </row>
    <row r="50" spans="1:31" ht="24" customHeight="1" thickBot="1">
      <c r="A50" s="4"/>
      <c r="B50" s="16"/>
      <c r="C50" s="16"/>
      <c r="D50" s="4"/>
      <c r="E50" s="4"/>
      <c r="F50" s="4"/>
      <c r="G50" s="4"/>
      <c r="H50" s="4"/>
      <c r="I50" s="7"/>
      <c r="J50" s="7"/>
      <c r="K50" s="7"/>
      <c r="L50" s="7"/>
      <c r="R50" s="196">
        <f>IF(D12="","",D12)</f>
      </c>
      <c r="S50" s="196"/>
      <c r="T50" s="196"/>
      <c r="U50" s="197"/>
      <c r="V50" s="206">
        <f>D13</f>
        <v>0</v>
      </c>
      <c r="W50" s="207"/>
      <c r="X50" s="89" t="s">
        <v>165</v>
      </c>
      <c r="Y50" s="198" t="s">
        <v>162</v>
      </c>
      <c r="Z50" s="199"/>
      <c r="AA50" s="199"/>
      <c r="AB50" s="199"/>
      <c r="AC50" s="200"/>
      <c r="AD50" s="91">
        <f>D14</f>
        <v>0</v>
      </c>
      <c r="AE50" s="90" t="s">
        <v>13</v>
      </c>
    </row>
    <row r="51" spans="1:31" ht="6.75" customHeight="1">
      <c r="A51" s="4"/>
      <c r="B51" s="16"/>
      <c r="C51" s="16"/>
      <c r="D51" s="4"/>
      <c r="E51" s="4"/>
      <c r="F51" s="4"/>
      <c r="G51" s="4"/>
      <c r="H51" s="4"/>
      <c r="I51" s="4"/>
      <c r="R51" s="132" t="s">
        <v>45</v>
      </c>
      <c r="S51" s="132"/>
      <c r="T51" s="132"/>
      <c r="U51" s="26"/>
      <c r="V51" s="26"/>
      <c r="W51" s="26"/>
      <c r="X51" s="26"/>
      <c r="Y51" s="26"/>
      <c r="Z51" s="26"/>
      <c r="AA51" s="35"/>
      <c r="AB51" s="220" t="s">
        <v>4</v>
      </c>
      <c r="AC51" s="221"/>
      <c r="AD51" s="221"/>
      <c r="AE51" s="221"/>
    </row>
    <row r="52" spans="2:31" ht="15.75" customHeight="1">
      <c r="B52" s="36"/>
      <c r="C52" s="36"/>
      <c r="R52" s="133"/>
      <c r="S52" s="133"/>
      <c r="T52" s="133"/>
      <c r="U52" s="37"/>
      <c r="V52" s="38" t="s">
        <v>10</v>
      </c>
      <c r="W52" s="38" t="s">
        <v>11</v>
      </c>
      <c r="X52" s="38" t="s">
        <v>12</v>
      </c>
      <c r="Y52" s="38" t="s">
        <v>9</v>
      </c>
      <c r="Z52" s="39" t="s">
        <v>13</v>
      </c>
      <c r="AA52" s="40"/>
      <c r="AB52" s="222"/>
      <c r="AC52" s="223"/>
      <c r="AD52" s="223"/>
      <c r="AE52" s="223"/>
    </row>
    <row r="53" spans="2:31" ht="35.25" customHeight="1">
      <c r="B53" s="36"/>
      <c r="C53" s="36"/>
      <c r="R53" s="133"/>
      <c r="S53" s="133"/>
      <c r="T53" s="133"/>
      <c r="U53" s="41" t="str">
        <f>IF($V$58&lt;10000,"",IF($V$58&lt;100000,"￥",ROUNDDOWN($V$58/100000,0)-ROUNDDOWN($V$58/100000,-1)))</f>
        <v>￥</v>
      </c>
      <c r="V53" s="42">
        <f>IF($V$58&lt;1000,"",IF($V$58&lt;10000,"￥",ROUNDDOWN($V$58/10000,0)-ROUNDDOWN($V$58/10000,-1)))</f>
        <v>3</v>
      </c>
      <c r="W53" s="42">
        <f>IF($V$58&lt;100,"",IF($V$58&lt;1000,"￥",ROUNDDOWN($V$58/1000,0)-ROUNDDOWN($V$58/1000,-1)))</f>
        <v>9</v>
      </c>
      <c r="X53" s="42">
        <f>IF($V$58&lt;10,"",IF($V$58&lt;100,"￥",ROUNDDOWN($V$58/100,0)-ROUNDDOWN($V$58/100,-1)))</f>
        <v>6</v>
      </c>
      <c r="Y53" s="42">
        <f>IF($V$58=0,"",IF($V$58&lt;10,"￥",ROUNDDOWN($V$58/10,0)-ROUNDDOWN($V$58/10,-1)))</f>
        <v>0</v>
      </c>
      <c r="Z53" s="43">
        <f>IF($V$58=0,"",ROUNDDOWN($V$58,0)-ROUNDDOWN($V$58,-1))</f>
        <v>0</v>
      </c>
      <c r="AA53" s="40"/>
      <c r="AB53" s="53"/>
      <c r="AC53" s="135" t="s">
        <v>48</v>
      </c>
      <c r="AD53" s="135"/>
      <c r="AE53" s="135"/>
    </row>
    <row r="54" spans="2:33" ht="6.75" customHeight="1" thickBot="1">
      <c r="B54" s="36"/>
      <c r="C54" s="36"/>
      <c r="R54" s="134"/>
      <c r="S54" s="133"/>
      <c r="T54" s="133"/>
      <c r="U54" s="44"/>
      <c r="V54" s="44"/>
      <c r="W54" s="44"/>
      <c r="X54" s="44"/>
      <c r="Y54" s="44"/>
      <c r="Z54" s="44"/>
      <c r="AA54" s="40"/>
      <c r="AB54" s="45"/>
      <c r="AC54" s="136"/>
      <c r="AD54" s="136"/>
      <c r="AE54" s="136"/>
      <c r="AG54" s="47"/>
    </row>
    <row r="55" spans="2:33" ht="54" customHeight="1" thickBot="1">
      <c r="B55" s="36"/>
      <c r="C55" s="36"/>
      <c r="R55" s="57" t="s">
        <v>54</v>
      </c>
      <c r="S55" s="46"/>
      <c r="T55" s="129" t="s">
        <v>69</v>
      </c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58"/>
      <c r="AG55" s="47"/>
    </row>
    <row r="56" spans="2:31" s="47" customFormat="1" ht="27" customHeight="1">
      <c r="B56" s="48"/>
      <c r="C56" s="48"/>
      <c r="R56" s="137" t="s">
        <v>60</v>
      </c>
      <c r="S56" s="130" t="s">
        <v>51</v>
      </c>
      <c r="T56" s="130"/>
      <c r="U56" s="130"/>
      <c r="V56" s="130"/>
      <c r="W56" s="130"/>
      <c r="X56" s="131"/>
      <c r="Y56" s="215" t="s">
        <v>52</v>
      </c>
      <c r="Z56" s="130"/>
      <c r="AA56" s="130"/>
      <c r="AB56" s="130"/>
      <c r="AC56" s="130"/>
      <c r="AD56" s="130"/>
      <c r="AE56" s="130"/>
    </row>
    <row r="57" spans="2:31" s="47" customFormat="1" ht="32.25" customHeight="1">
      <c r="B57" s="48"/>
      <c r="C57" s="48"/>
      <c r="R57" s="138"/>
      <c r="S57" s="147" t="s">
        <v>15</v>
      </c>
      <c r="T57" s="218"/>
      <c r="U57" s="218"/>
      <c r="V57" s="218" t="s">
        <v>61</v>
      </c>
      <c r="W57" s="218"/>
      <c r="X57" s="219"/>
      <c r="Y57" s="216" t="s">
        <v>15</v>
      </c>
      <c r="Z57" s="216"/>
      <c r="AA57" s="216"/>
      <c r="AB57" s="217"/>
      <c r="AC57" s="146" t="s">
        <v>50</v>
      </c>
      <c r="AD57" s="147"/>
      <c r="AE57" s="59" t="s">
        <v>6</v>
      </c>
    </row>
    <row r="58" spans="2:31" s="47" customFormat="1" ht="31.5" customHeight="1">
      <c r="B58" s="48"/>
      <c r="C58" s="48"/>
      <c r="D58" s="48"/>
      <c r="F58" s="48"/>
      <c r="R58" s="138"/>
      <c r="S58" s="226" t="s">
        <v>22</v>
      </c>
      <c r="T58" s="227"/>
      <c r="U58" s="227"/>
      <c r="V58" s="140">
        <f>SUM(D18)</f>
        <v>39600</v>
      </c>
      <c r="W58" s="140"/>
      <c r="X58" s="141"/>
      <c r="Y58" s="228" t="s">
        <v>55</v>
      </c>
      <c r="Z58" s="229"/>
      <c r="AA58" s="229"/>
      <c r="AB58" s="226"/>
      <c r="AC58" s="144">
        <f>SUM(D29)</f>
        <v>0</v>
      </c>
      <c r="AD58" s="145"/>
      <c r="AE58" s="60"/>
    </row>
    <row r="59" spans="2:31" s="47" customFormat="1" ht="31.5" customHeight="1">
      <c r="B59" s="48"/>
      <c r="C59" s="48"/>
      <c r="D59" s="48"/>
      <c r="F59" s="48"/>
      <c r="R59" s="138"/>
      <c r="S59" s="212" t="s">
        <v>154</v>
      </c>
      <c r="T59" s="143"/>
      <c r="U59" s="143"/>
      <c r="V59" s="242" t="str">
        <f aca="true" t="shared" si="0" ref="V59:V64">IF(D$25=$D$18,"円",SUM(D19))</f>
        <v>円</v>
      </c>
      <c r="W59" s="242"/>
      <c r="X59" s="243"/>
      <c r="Y59" s="210" t="s">
        <v>152</v>
      </c>
      <c r="Z59" s="211"/>
      <c r="AA59" s="211"/>
      <c r="AB59" s="212"/>
      <c r="AC59" s="127" t="str">
        <f>IF(D$35=$D$29,"円",SUM(D30))</f>
        <v>円</v>
      </c>
      <c r="AD59" s="128"/>
      <c r="AE59" s="73"/>
    </row>
    <row r="60" spans="2:33" s="47" customFormat="1" ht="31.5" customHeight="1">
      <c r="B60" s="48"/>
      <c r="C60" s="48"/>
      <c r="D60" s="48"/>
      <c r="F60" s="48"/>
      <c r="R60" s="138"/>
      <c r="S60" s="142" t="s">
        <v>156</v>
      </c>
      <c r="T60" s="143"/>
      <c r="U60" s="143"/>
      <c r="V60" s="242" t="str">
        <f t="shared" si="0"/>
        <v>円</v>
      </c>
      <c r="W60" s="242"/>
      <c r="X60" s="243"/>
      <c r="Y60" s="210" t="s">
        <v>175</v>
      </c>
      <c r="Z60" s="211"/>
      <c r="AA60" s="211"/>
      <c r="AB60" s="212"/>
      <c r="AC60" s="127" t="str">
        <f>IF(D$35=$D$29,"円",SUM(D31))</f>
        <v>円</v>
      </c>
      <c r="AD60" s="128"/>
      <c r="AE60" s="73"/>
      <c r="AG60" s="8"/>
    </row>
    <row r="61" spans="2:33" s="47" customFormat="1" ht="31.5" customHeight="1">
      <c r="B61" s="48"/>
      <c r="C61" s="48"/>
      <c r="D61" s="48"/>
      <c r="F61" s="48"/>
      <c r="R61" s="138"/>
      <c r="S61" s="212" t="s">
        <v>176</v>
      </c>
      <c r="T61" s="143"/>
      <c r="U61" s="143"/>
      <c r="V61" s="242" t="str">
        <f t="shared" si="0"/>
        <v>円</v>
      </c>
      <c r="W61" s="242"/>
      <c r="X61" s="243"/>
      <c r="Y61" s="210" t="s">
        <v>56</v>
      </c>
      <c r="Z61" s="211"/>
      <c r="AA61" s="211"/>
      <c r="AB61" s="212"/>
      <c r="AC61" s="127" t="str">
        <f>IF(D$35=$D$29,"円",SUM(D32))</f>
        <v>円</v>
      </c>
      <c r="AD61" s="128"/>
      <c r="AE61" s="103" t="str">
        <f>IF(SUM(E32:E34)=0,"円",SUM(E32))</f>
        <v>円</v>
      </c>
      <c r="AG61" s="8"/>
    </row>
    <row r="62" spans="2:31" ht="31.5" customHeight="1">
      <c r="B62" s="36"/>
      <c r="C62" s="36"/>
      <c r="D62" s="36"/>
      <c r="F62" s="36"/>
      <c r="R62" s="138"/>
      <c r="S62" s="212"/>
      <c r="T62" s="143"/>
      <c r="U62" s="143"/>
      <c r="V62" s="242" t="str">
        <f>IF(D$25=$D$18,"円",SUM(D22))</f>
        <v>円</v>
      </c>
      <c r="W62" s="242"/>
      <c r="X62" s="243"/>
      <c r="Y62" s="210" t="s">
        <v>57</v>
      </c>
      <c r="Z62" s="211"/>
      <c r="AA62" s="211"/>
      <c r="AB62" s="212"/>
      <c r="AC62" s="127" t="str">
        <f>IF(D$35=$D$29,"円",SUM(D33))</f>
        <v>円</v>
      </c>
      <c r="AD62" s="128"/>
      <c r="AE62" s="103" t="str">
        <f>IF(SUM(E32:E34)=0,"円",SUM(E33))</f>
        <v>円</v>
      </c>
    </row>
    <row r="63" spans="2:31" ht="31.5" customHeight="1">
      <c r="B63" s="36"/>
      <c r="C63" s="36"/>
      <c r="D63" s="36"/>
      <c r="F63" s="36"/>
      <c r="R63" s="138"/>
      <c r="S63" s="212"/>
      <c r="T63" s="143"/>
      <c r="U63" s="143"/>
      <c r="V63" s="242" t="str">
        <f>IF(D$25=$D$18,"円",SUM(D23))</f>
        <v>円</v>
      </c>
      <c r="W63" s="242"/>
      <c r="X63" s="243"/>
      <c r="Y63" s="210" t="s">
        <v>19</v>
      </c>
      <c r="Z63" s="211"/>
      <c r="AA63" s="211"/>
      <c r="AB63" s="212"/>
      <c r="AC63" s="127" t="str">
        <f>IF(D$35=$D$29,"円",SUM(D34))</f>
        <v>円</v>
      </c>
      <c r="AD63" s="128"/>
      <c r="AE63" s="73"/>
    </row>
    <row r="64" spans="2:31" ht="31.5" customHeight="1">
      <c r="B64" s="36"/>
      <c r="C64" s="36"/>
      <c r="D64" s="36"/>
      <c r="F64" s="36"/>
      <c r="R64" s="138"/>
      <c r="S64" s="234" t="s">
        <v>183</v>
      </c>
      <c r="T64" s="235"/>
      <c r="U64" s="235"/>
      <c r="V64" s="213" t="str">
        <f t="shared" si="0"/>
        <v>円</v>
      </c>
      <c r="W64" s="213"/>
      <c r="X64" s="214"/>
      <c r="Y64" s="236"/>
      <c r="Z64" s="237"/>
      <c r="AA64" s="237"/>
      <c r="AB64" s="234"/>
      <c r="AC64" s="100"/>
      <c r="AD64" s="101"/>
      <c r="AE64" s="74"/>
    </row>
    <row r="65" spans="2:31" ht="31.5" customHeight="1" thickBot="1">
      <c r="B65" s="36"/>
      <c r="C65" s="36"/>
      <c r="F65" s="36"/>
      <c r="R65" s="139"/>
      <c r="S65" s="238" t="s">
        <v>14</v>
      </c>
      <c r="T65" s="239"/>
      <c r="U65" s="239"/>
      <c r="V65" s="230" t="str">
        <f>IF(SUM(V59:V64)=0,"円",SUM(V58:V64))</f>
        <v>円</v>
      </c>
      <c r="W65" s="230"/>
      <c r="X65" s="231"/>
      <c r="Y65" s="240" t="s">
        <v>14</v>
      </c>
      <c r="Z65" s="241"/>
      <c r="AA65" s="241"/>
      <c r="AB65" s="238"/>
      <c r="AC65" s="245" t="str">
        <f>IF(SUM(AC59:AC64)=0,"円",SUM(AC58:AC64))</f>
        <v>円</v>
      </c>
      <c r="AD65" s="246"/>
      <c r="AE65" s="69" t="str">
        <f>IF(SUM(E35)=F5,SUM(AE58:AE64),"円")</f>
        <v>円</v>
      </c>
    </row>
    <row r="66" spans="2:31" ht="30" customHeight="1">
      <c r="B66" s="36"/>
      <c r="C66" s="36"/>
      <c r="D66" s="36"/>
      <c r="F66" s="36"/>
      <c r="R66" s="49" t="s">
        <v>49</v>
      </c>
      <c r="S66" s="49"/>
      <c r="T66" s="49"/>
      <c r="U66" s="224" t="s">
        <v>68</v>
      </c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</row>
    <row r="67" spans="2:31" ht="30" customHeight="1">
      <c r="B67" s="36"/>
      <c r="C67" s="36"/>
      <c r="D67" s="36"/>
      <c r="F67" s="36"/>
      <c r="R67" s="6"/>
      <c r="S67" s="6"/>
      <c r="T67" s="6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</row>
    <row r="68" spans="2:6" ht="7.5" customHeight="1">
      <c r="B68" s="36"/>
      <c r="C68" s="36"/>
      <c r="D68" s="36"/>
      <c r="F68" s="36"/>
    </row>
    <row r="69" spans="2:6" ht="27.75" customHeight="1">
      <c r="B69" s="36"/>
      <c r="C69" s="36"/>
      <c r="D69" s="36"/>
      <c r="F69" s="36"/>
    </row>
    <row r="70" spans="2:6" ht="27.75" customHeight="1">
      <c r="B70" s="36"/>
      <c r="C70" s="36"/>
      <c r="D70" s="36"/>
      <c r="F70" s="36"/>
    </row>
    <row r="71" spans="2:6" ht="27.75" customHeight="1">
      <c r="B71" s="36"/>
      <c r="C71" s="36"/>
      <c r="F71" s="36"/>
    </row>
    <row r="72" spans="2:6" ht="27.75" customHeight="1">
      <c r="B72" s="36"/>
      <c r="C72" s="36"/>
      <c r="D72" s="36"/>
      <c r="F72" s="36"/>
    </row>
    <row r="73" spans="2:6" ht="27.75" customHeight="1">
      <c r="B73" s="36"/>
      <c r="C73" s="36"/>
      <c r="D73" s="36"/>
      <c r="F73" s="36"/>
    </row>
    <row r="74" spans="2:6" ht="27.75" customHeight="1">
      <c r="B74" s="36"/>
      <c r="C74" s="36"/>
      <c r="F74" s="36"/>
    </row>
    <row r="75" spans="2:6" ht="27.75" customHeight="1">
      <c r="B75" s="36"/>
      <c r="C75" s="36"/>
      <c r="F75" s="36"/>
    </row>
    <row r="76" spans="2:6" ht="27.75" customHeight="1">
      <c r="B76" s="36"/>
      <c r="C76" s="36"/>
      <c r="F76" s="36"/>
    </row>
    <row r="77" spans="2:6" ht="27.75" customHeight="1">
      <c r="B77" s="36"/>
      <c r="C77" s="36"/>
      <c r="F77" s="36"/>
    </row>
    <row r="78" spans="2:6" ht="27.75" customHeight="1">
      <c r="B78" s="36"/>
      <c r="C78" s="36"/>
      <c r="F78" s="36"/>
    </row>
    <row r="79" spans="2:6" ht="27.75" customHeight="1">
      <c r="B79" s="36"/>
      <c r="C79" s="36"/>
      <c r="F79" s="36"/>
    </row>
    <row r="80" spans="2:6" ht="27.75" customHeight="1">
      <c r="B80" s="36"/>
      <c r="C80" s="36"/>
      <c r="F80" s="36"/>
    </row>
    <row r="81" spans="2:6" ht="27.75" customHeight="1">
      <c r="B81" s="36"/>
      <c r="C81" s="36"/>
      <c r="F81" s="36"/>
    </row>
    <row r="82" spans="2:6" ht="27.75" customHeight="1">
      <c r="B82" s="36"/>
      <c r="C82" s="36"/>
      <c r="F82" s="36"/>
    </row>
    <row r="83" spans="2:6" ht="27.75" customHeight="1">
      <c r="B83" s="36"/>
      <c r="C83" s="36"/>
      <c r="F83" s="36"/>
    </row>
    <row r="84" spans="2:6" ht="27.75" customHeight="1">
      <c r="B84" s="36"/>
      <c r="C84" s="36"/>
      <c r="F84" s="36"/>
    </row>
    <row r="85" spans="2:6" ht="27.75" customHeight="1">
      <c r="B85" s="36"/>
      <c r="C85" s="36"/>
      <c r="F85" s="36"/>
    </row>
    <row r="86" spans="2:6" ht="27.75" customHeight="1">
      <c r="B86" s="36"/>
      <c r="C86" s="36"/>
      <c r="F86" s="36"/>
    </row>
    <row r="87" spans="2:3" ht="27.75" customHeight="1">
      <c r="B87" s="36"/>
      <c r="C87" s="36"/>
    </row>
    <row r="88" spans="2:3" ht="27.75" customHeight="1">
      <c r="B88" s="36"/>
      <c r="C88" s="36"/>
    </row>
    <row r="89" spans="2:29" ht="27.75" customHeight="1">
      <c r="B89" s="36"/>
      <c r="C89" s="36"/>
      <c r="AB89" s="50"/>
      <c r="AC89" s="50"/>
    </row>
    <row r="90" spans="2:3" ht="27.75" customHeight="1">
      <c r="B90" s="36"/>
      <c r="C90" s="36"/>
    </row>
    <row r="91" spans="2:3" ht="27.75" customHeight="1">
      <c r="B91" s="36"/>
      <c r="C91" s="36"/>
    </row>
    <row r="92" spans="2:3" ht="27.75" customHeight="1">
      <c r="B92" s="36"/>
      <c r="C92" s="36"/>
    </row>
    <row r="93" spans="2:3" ht="27.75" customHeight="1">
      <c r="B93" s="36"/>
      <c r="C93" s="36"/>
    </row>
    <row r="94" spans="2:3" ht="27.75" customHeight="1">
      <c r="B94" s="36"/>
      <c r="C94" s="36"/>
    </row>
    <row r="95" spans="2:3" ht="27.75" customHeight="1">
      <c r="B95" s="36"/>
      <c r="C95" s="36"/>
    </row>
    <row r="96" spans="2:3" ht="27.75" customHeight="1">
      <c r="B96" s="36"/>
      <c r="C96" s="36"/>
    </row>
    <row r="104" spans="21:30" ht="27.75" customHeight="1"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</row>
    <row r="105" spans="21:30" ht="27.75" customHeight="1">
      <c r="U105" s="51"/>
      <c r="V105" s="51"/>
      <c r="W105" s="51"/>
      <c r="X105" s="51"/>
      <c r="Y105" s="51"/>
      <c r="Z105" s="51"/>
      <c r="AA105" s="51"/>
      <c r="AB105" s="51"/>
      <c r="AC105" s="51"/>
      <c r="AD105" s="47"/>
    </row>
    <row r="107" ht="27.75" customHeight="1">
      <c r="Y107" s="52"/>
    </row>
  </sheetData>
  <sheetProtection password="CC4D" sheet="1"/>
  <mergeCells count="98">
    <mergeCell ref="AB48:AC48"/>
    <mergeCell ref="AC65:AD65"/>
    <mergeCell ref="AC62:AD62"/>
    <mergeCell ref="AD44:AE46"/>
    <mergeCell ref="V60:X60"/>
    <mergeCell ref="V61:X61"/>
    <mergeCell ref="V63:X63"/>
    <mergeCell ref="V62:X62"/>
    <mergeCell ref="S45:Z45"/>
    <mergeCell ref="T46:AC46"/>
    <mergeCell ref="S47:Z47"/>
    <mergeCell ref="S64:U64"/>
    <mergeCell ref="Y64:AB64"/>
    <mergeCell ref="S65:U65"/>
    <mergeCell ref="Y65:AB65"/>
    <mergeCell ref="S61:U61"/>
    <mergeCell ref="Y61:AB61"/>
    <mergeCell ref="Y60:AB60"/>
    <mergeCell ref="V59:X59"/>
    <mergeCell ref="S57:U57"/>
    <mergeCell ref="AC60:AD60"/>
    <mergeCell ref="AB51:AE52"/>
    <mergeCell ref="Y63:AB63"/>
    <mergeCell ref="U66:AE67"/>
    <mergeCell ref="S58:U58"/>
    <mergeCell ref="Y58:AB58"/>
    <mergeCell ref="S59:U59"/>
    <mergeCell ref="Y59:AB59"/>
    <mergeCell ref="V65:X65"/>
    <mergeCell ref="S62:U62"/>
    <mergeCell ref="D7:E7"/>
    <mergeCell ref="M40:M41"/>
    <mergeCell ref="B37:F38"/>
    <mergeCell ref="Y62:AB62"/>
    <mergeCell ref="S63:U63"/>
    <mergeCell ref="V64:X64"/>
    <mergeCell ref="B30:C30"/>
    <mergeCell ref="Y56:AE56"/>
    <mergeCell ref="Y57:AB57"/>
    <mergeCell ref="V57:X57"/>
    <mergeCell ref="B16:E16"/>
    <mergeCell ref="D12:E12"/>
    <mergeCell ref="R50:U50"/>
    <mergeCell ref="Y50:AC50"/>
    <mergeCell ref="T48:Y48"/>
    <mergeCell ref="P41:P42"/>
    <mergeCell ref="L40:L41"/>
    <mergeCell ref="B40:F41"/>
    <mergeCell ref="R43:R48"/>
    <mergeCell ref="V50:W50"/>
    <mergeCell ref="B34:C34"/>
    <mergeCell ref="O41:O42"/>
    <mergeCell ref="N41:N42"/>
    <mergeCell ref="B20:C20"/>
    <mergeCell ref="B21:C21"/>
    <mergeCell ref="B28:C28"/>
    <mergeCell ref="B3:H4"/>
    <mergeCell ref="D10:E10"/>
    <mergeCell ref="D11:E11"/>
    <mergeCell ref="D8:E8"/>
    <mergeCell ref="B5:C5"/>
    <mergeCell ref="B9:C9"/>
    <mergeCell ref="B10:C10"/>
    <mergeCell ref="B11:C11"/>
    <mergeCell ref="B6:C6"/>
    <mergeCell ref="B7:B8"/>
    <mergeCell ref="B12:C12"/>
    <mergeCell ref="B13:C13"/>
    <mergeCell ref="D13:E13"/>
    <mergeCell ref="B14:C14"/>
    <mergeCell ref="D9:F9"/>
    <mergeCell ref="D14:E14"/>
    <mergeCell ref="B17:C17"/>
    <mergeCell ref="B32:C32"/>
    <mergeCell ref="B31:C31"/>
    <mergeCell ref="B18:C18"/>
    <mergeCell ref="B19:C19"/>
    <mergeCell ref="B29:C29"/>
    <mergeCell ref="AC57:AD57"/>
    <mergeCell ref="B27:F27"/>
    <mergeCell ref="B22:C22"/>
    <mergeCell ref="AC61:AD61"/>
    <mergeCell ref="AD48:AE48"/>
    <mergeCell ref="B23:C23"/>
    <mergeCell ref="B25:C25"/>
    <mergeCell ref="B35:C35"/>
    <mergeCell ref="B24:C24"/>
    <mergeCell ref="B33:C33"/>
    <mergeCell ref="AC63:AD63"/>
    <mergeCell ref="T55:AD55"/>
    <mergeCell ref="S56:X56"/>
    <mergeCell ref="R51:T54"/>
    <mergeCell ref="AC53:AE54"/>
    <mergeCell ref="R56:R65"/>
    <mergeCell ref="V58:X58"/>
    <mergeCell ref="S60:U60"/>
    <mergeCell ref="AC59:AD59"/>
    <mergeCell ref="AC58:AD58"/>
  </mergeCells>
  <conditionalFormatting sqref="D8:E8">
    <cfRule type="expression" priority="5" dxfId="2" stopIfTrue="1">
      <formula>$D$7&lt;&gt;""</formula>
    </cfRule>
  </conditionalFormatting>
  <conditionalFormatting sqref="B40 B37">
    <cfRule type="cellIs" priority="3" dxfId="3" operator="equal" stopIfTrue="1">
      <formula>"↓下のボタンを押して印刷してください↓"</formula>
    </cfRule>
    <cfRule type="cellIs" priority="4" dxfId="4" operator="equal" stopIfTrue="1">
      <formula>"×まだ印刷できません"</formula>
    </cfRule>
  </conditionalFormatting>
  <dataValidations count="6">
    <dataValidation type="list" allowBlank="1" showInputMessage="1" showErrorMessage="1" error="地区名はセルの左端に出る▼を押して選んでください。&#10;&#10;キャンセルで一度戻ってください。" sqref="D7:E7">
      <formula1>INDIRECT(D6)</formula1>
    </dataValidation>
    <dataValidation type="custom" showInputMessage="1" showErrorMessage="1" errorTitle="エラーです！！" error="補助金額欄に予算額を上回る額の入力はできません。。。&#10;&#10;キャンセルで戻り、入力し直してください。&#10;" sqref="E32:E33">
      <formula1>D32&gt;=E32</formula1>
    </dataValidation>
    <dataValidation type="list" allowBlank="1" showInputMessage="1" showErrorMessage="1" error="地区名はセルの左端に出る▼を押して選んでください。&#10;&#10;キャンセルで一度戻ってください。" sqref="D6 G6">
      <formula1>地区</formula1>
    </dataValidation>
    <dataValidation type="whole" showErrorMessage="1" prompt="１円単位の数字のみ入力できます&#10;&#10;キャンセルで戻り、入力し直してください&#10;" sqref="D30:D34">
      <formula1>0</formula1>
      <formula2>100000000</formula2>
    </dataValidation>
    <dataValidation type="whole" operator="greaterThanOrEqual" showInputMessage="1" showErrorMessage="1" error="１円単位の数字のみ入力できます&#10;&#10;キャンセルで戻り、入力し直してください&#10;" sqref="D19:D24">
      <formula1>0</formula1>
    </dataValidation>
    <dataValidation type="whole" operator="greaterThan" showErrorMessage="1" errorTitle="会員数" error="25人以上の会員数を入力してください" sqref="D13:E13">
      <formula1>24</formula1>
    </dataValidation>
  </dataValidations>
  <printOptions/>
  <pageMargins left="0.8267716535433072" right="0.1968503937007874" top="0.35433070866141736" bottom="0.2755905511811024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平塚市役所</dc:creator>
  <cp:keywords/>
  <dc:description/>
  <cp:lastModifiedBy>test</cp:lastModifiedBy>
  <cp:lastPrinted>2022-03-08T06:15:33Z</cp:lastPrinted>
  <dcterms:created xsi:type="dcterms:W3CDTF">2011-12-01T07:53:16Z</dcterms:created>
  <dcterms:modified xsi:type="dcterms:W3CDTF">2024-03-11T06:04:04Z</dcterms:modified>
  <cp:category/>
  <cp:version/>
  <cp:contentType/>
  <cp:contentStatus/>
</cp:coreProperties>
</file>