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8" windowWidth="18180" windowHeight="8508" activeTab="0"/>
  </bookViews>
  <sheets>
    <sheet name="５年度実績報告入力印刷" sheetId="1" r:id="rId1"/>
  </sheets>
  <definedNames>
    <definedName name="_xlnm.Print_Area" localSheetId="0">'５年度実績報告入力印刷'!$Q$33:$AK$56</definedName>
    <definedName name="旭南地区">'５年度実績報告入力印刷'!$AE$3</definedName>
    <definedName name="旭北地区">'５年度実績報告入力印刷'!$AD$3:$AD$8</definedName>
    <definedName name="横内地区">'５年度実績報告入力印刷'!$AA$3:$AA$5</definedName>
    <definedName name="岡崎地区">'５年度実績報告入力印刷'!$AF$3:$AF$8</definedName>
    <definedName name="花水地区">'５年度実績報告入力印刷'!$P$3:$P$9</definedName>
    <definedName name="吉沢地区">'５年度実績報告入力印刷'!$AH$3:$AH$4</definedName>
    <definedName name="金田地区">'５年度実績報告入力印刷'!$AC$3:$AC$6</definedName>
    <definedName name="金目地区">'５年度実績報告入力印刷'!$AG$3:$AG$9</definedName>
    <definedName name="港南地区">'５年度実績報告入力印刷'!$N$3:$N$5</definedName>
    <definedName name="港北地区">'５年度実績報告入力印刷'!$O$3:$O$6</definedName>
    <definedName name="四之宮地区">'５年度実績報告入力印刷'!$V$3:$V$8</definedName>
    <definedName name="松が丘地区">'５年度実績報告入力印刷'!$Y$3:$Y$5</definedName>
    <definedName name="松原地区">'５年度実績報告入力印刷'!$Q$3:$Q$9</definedName>
    <definedName name="真土地区">'５年度実績報告入力印刷'!$W$3</definedName>
    <definedName name="神田地区">'５年度実績報告入力印刷'!$Z$3:$Z$7</definedName>
    <definedName name="崇善西地区">'５年度実績報告入力印刷'!$S$3:$S$7</definedName>
    <definedName name="崇善東地区">'５年度実績報告入力印刷'!$R$3:$R$8</definedName>
    <definedName name="大神地区">'５年度実績報告入力印刷'!$Z$3:$Z$4</definedName>
    <definedName name="地区">'５年度実績報告入力印刷'!$N$2:$AH$2</definedName>
    <definedName name="地区名">'５年度実績報告入力印刷'!$N$2:$AH$11</definedName>
    <definedName name="中原地区">'５年度実績報告入力印刷'!$X$3:$X$8</definedName>
    <definedName name="土屋地区">'５年度実績報告入力印刷'!#REF!</definedName>
    <definedName name="八幡地区">'５年度実績報告入力印刷'!$U$3:$U$8</definedName>
    <definedName name="富士見地区">'５年度実績報告入力印刷'!$T$3:$T$6</definedName>
    <definedName name="豊田地区">'５年度実績報告入力印刷'!$AB$3:$AB$4</definedName>
  </definedNames>
  <calcPr fullCalcOnLoad="1"/>
</workbook>
</file>

<file path=xl/sharedStrings.xml><?xml version="1.0" encoding="utf-8"?>
<sst xmlns="http://schemas.openxmlformats.org/spreadsheetml/2006/main" count="198" uniqueCount="179">
  <si>
    <t>クラブの名称</t>
  </si>
  <si>
    <t>代表者住所</t>
  </si>
  <si>
    <t>代表者氏名</t>
  </si>
  <si>
    <t>代表者電話</t>
  </si>
  <si>
    <t>交付補助金額</t>
  </si>
  <si>
    <t>事業の目的</t>
  </si>
  <si>
    <t>予算額</t>
  </si>
  <si>
    <t>決算額</t>
  </si>
  <si>
    <t>予算額</t>
  </si>
  <si>
    <t>市からの
補助金</t>
  </si>
  <si>
    <t>事業報告</t>
  </si>
  <si>
    <t>収　　支　　決　　算</t>
  </si>
  <si>
    <t>うち市補助
金対象分</t>
  </si>
  <si>
    <t>収入合計（Ａ）</t>
  </si>
  <si>
    <t>支出合計（Ｂ）</t>
  </si>
  <si>
    <t>（提出先）</t>
  </si>
  <si>
    <t>　平塚市長</t>
  </si>
  <si>
    <t>十</t>
  </si>
  <si>
    <t>万</t>
  </si>
  <si>
    <t>千</t>
  </si>
  <si>
    <t>百</t>
  </si>
  <si>
    <t>円</t>
  </si>
  <si>
    <t>報　　告　　者</t>
  </si>
  <si>
    <t>収　入　の　部</t>
  </si>
  <si>
    <t>支　出　の　部</t>
  </si>
  <si>
    <t>　会員と地域社会との交流を通じ、老後の生活を健全で豊かなものとする。</t>
  </si>
  <si>
    <t>合　計</t>
  </si>
  <si>
    <t>項　目</t>
  </si>
  <si>
    <t>会議費
事務費</t>
  </si>
  <si>
    <t>市老連
分担金</t>
  </si>
  <si>
    <t>事業費
活動費</t>
  </si>
  <si>
    <t>雑費
予備費</t>
  </si>
  <si>
    <t>基準日</t>
  </si>
  <si>
    <t>補助金額</t>
  </si>
  <si>
    <t>年度</t>
  </si>
  <si>
    <t>項目</t>
  </si>
  <si>
    <t>③　支出額を入力します。</t>
  </si>
  <si>
    <t>②　収入額を入力します。</t>
  </si>
  <si>
    <t>①　クラブの基本情報を入力します。</t>
  </si>
  <si>
    <t>決算額のうち
補助金対象額</t>
  </si>
  <si>
    <t>市からの補助金</t>
  </si>
  <si>
    <t>　黄色で塗られた項目のみ入力できます。</t>
  </si>
  <si>
    <t>地　　区</t>
  </si>
  <si>
    <t>港北地区</t>
  </si>
  <si>
    <t>花水地区</t>
  </si>
  <si>
    <t>松原地区</t>
  </si>
  <si>
    <t>崇善東地区</t>
  </si>
  <si>
    <t>崇善西地区</t>
  </si>
  <si>
    <t>富士見地区</t>
  </si>
  <si>
    <t>八幡地区</t>
  </si>
  <si>
    <t>四之宮地区</t>
  </si>
  <si>
    <t>真土地区</t>
  </si>
  <si>
    <t>中原地区</t>
  </si>
  <si>
    <t>横内地区</t>
  </si>
  <si>
    <t>豊田地区</t>
  </si>
  <si>
    <t>金田地区</t>
  </si>
  <si>
    <t>旭北地区</t>
  </si>
  <si>
    <t>旭南地区</t>
  </si>
  <si>
    <t>岡崎地区</t>
  </si>
  <si>
    <t>金目地区</t>
  </si>
  <si>
    <t>吉沢地区</t>
  </si>
  <si>
    <t>市老連への分担金</t>
  </si>
  <si>
    <t>会議費・事務費・研修費</t>
  </si>
  <si>
    <t>各種事業費・活動費</t>
  </si>
  <si>
    <t>※事業実績内訳書を添付します。</t>
  </si>
  <si>
    <t>　年間を通して「神奈川県在宅福祉事業費補助金交付要綱」第２条、「平塚市老人クラブ支援事業補助金交付要綱」第２条及び第３条に定める各種クラブ活動等事業を行った。（詳細は別紙のとおり）</t>
  </si>
  <si>
    <t>札場横町第一高砂会</t>
  </si>
  <si>
    <t>夕陽ケ丘第二高砂会</t>
  </si>
  <si>
    <t>代官町第三高砂会</t>
  </si>
  <si>
    <t>中部なでしこ会</t>
  </si>
  <si>
    <t>東部松風町たかさご会</t>
  </si>
  <si>
    <t>なでしこ睦会</t>
  </si>
  <si>
    <t>さくら会</t>
  </si>
  <si>
    <t>梧葉会</t>
  </si>
  <si>
    <t>すみれ会</t>
  </si>
  <si>
    <t>第一長生会</t>
  </si>
  <si>
    <t>第二長生会</t>
  </si>
  <si>
    <t>第三長生会</t>
  </si>
  <si>
    <t>第四長生会</t>
  </si>
  <si>
    <t>第五長生会</t>
  </si>
  <si>
    <t>第六長生会</t>
  </si>
  <si>
    <t>宮松町ふれあいクラブ</t>
  </si>
  <si>
    <t>明朗クラブ</t>
  </si>
  <si>
    <t>明光会</t>
  </si>
  <si>
    <t>宮の前第一心友会</t>
  </si>
  <si>
    <t>ゆめクラブ立野町第一</t>
  </si>
  <si>
    <t>ゆめクラブ立野町第二</t>
  </si>
  <si>
    <t>ゆめクラブ立野町第三</t>
  </si>
  <si>
    <t>中里長寿クラブ</t>
  </si>
  <si>
    <t>夢クラブ寿和会</t>
  </si>
  <si>
    <t>富士見町長寿会</t>
  </si>
  <si>
    <t>上平塚ゆめクラブ高砂会</t>
  </si>
  <si>
    <t>八寿会第一クラブ</t>
  </si>
  <si>
    <t>八寿会第二クラブ</t>
  </si>
  <si>
    <t>八寿会第三クラブ</t>
  </si>
  <si>
    <t>八寿会第七クラブ</t>
  </si>
  <si>
    <t>明寿会第１クラブ</t>
  </si>
  <si>
    <t>明寿会第２クラブ</t>
  </si>
  <si>
    <t>明寿会第３クラブ</t>
  </si>
  <si>
    <t>明寿会第４クラブ</t>
  </si>
  <si>
    <t>明寿会第５クラブ</t>
  </si>
  <si>
    <t>明寿会第６クラブ</t>
  </si>
  <si>
    <t>中原東長寿会</t>
  </si>
  <si>
    <t>中原西長寿会</t>
  </si>
  <si>
    <t>中原上宿長寿会</t>
  </si>
  <si>
    <t>中原下宿長寿会</t>
  </si>
  <si>
    <t>御殿長寿会</t>
  </si>
  <si>
    <t>松が丘地区</t>
  </si>
  <si>
    <t>大神長寿会</t>
  </si>
  <si>
    <t>大神第１長寿会</t>
  </si>
  <si>
    <t>第一長寿会</t>
  </si>
  <si>
    <t>第二長寿会</t>
  </si>
  <si>
    <t>第三長寿会</t>
  </si>
  <si>
    <t>豊田西部豊寿会</t>
  </si>
  <si>
    <t>豊田宮下豊寿会</t>
  </si>
  <si>
    <t>長瀬長寿会</t>
  </si>
  <si>
    <t>長持長寿会</t>
  </si>
  <si>
    <t>寺田縄長寿会</t>
  </si>
  <si>
    <t>公所ゆめクラブ</t>
  </si>
  <si>
    <t>河内ゆめクラブ</t>
  </si>
  <si>
    <t>徳延ゆめクラブ</t>
  </si>
  <si>
    <t>日向岡ゆめクラブ</t>
  </si>
  <si>
    <t>根坂間ゆめクラブ</t>
  </si>
  <si>
    <t>岡崎第一福寿会</t>
  </si>
  <si>
    <t>矢崎福寿会</t>
  </si>
  <si>
    <t>大畑福寿会</t>
  </si>
  <si>
    <t>西入福寿会</t>
  </si>
  <si>
    <t>吉沢老人会第２クラブ</t>
  </si>
  <si>
    <t>吉沢老人会第３クラブ</t>
  </si>
  <si>
    <t>第３号様式(第７条関係）</t>
  </si>
  <si>
    <t>松が丘東中原いずみ会</t>
  </si>
  <si>
    <t>明石町明門会</t>
  </si>
  <si>
    <t>札場北第二高砂会</t>
  </si>
  <si>
    <t>西部松風町たかさご会</t>
  </si>
  <si>
    <t>東千石高砂会</t>
  </si>
  <si>
    <t>代官町第二松寿会</t>
  </si>
  <si>
    <t>岡崎友遊クラブ</t>
  </si>
  <si>
    <t>宮の前第二心友会</t>
  </si>
  <si>
    <t>ふじみ野寿会</t>
  </si>
  <si>
    <t>※会議費・事務費には、会場費・旅費・通信費等を含みます。</t>
  </si>
  <si>
    <t>事業完了
年月日</t>
  </si>
  <si>
    <t>その他分担金</t>
  </si>
  <si>
    <t>慶弔費</t>
  </si>
  <si>
    <t>会費</t>
  </si>
  <si>
    <t>会員等寄付金
地域等助成金</t>
  </si>
  <si>
    <t>雑費・予備費</t>
  </si>
  <si>
    <t>会員等からの寄付金
自治会・社協等からの助成金</t>
  </si>
  <si>
    <t>利子、募金、事業収入等の諸収入</t>
  </si>
  <si>
    <t>ｸﾞﾚｰｼｱﾊﾟｰｸ・ｼﾆｱｸﾗﾌﾞ</t>
  </si>
  <si>
    <t>新川端長寿会</t>
  </si>
  <si>
    <t>伊勢山いずみ会西</t>
  </si>
  <si>
    <t>諸収入
その他</t>
  </si>
  <si>
    <t>※事業費・活動費には、親睦会費・研修費等を含みます。　　　　　　</t>
  </si>
  <si>
    <t>ゆめクラブ見附錦長寿会</t>
  </si>
  <si>
    <t>大神地区</t>
  </si>
  <si>
    <t>ゆめクラブ見附町</t>
  </si>
  <si>
    <t>ゆめクラブ出縄</t>
  </si>
  <si>
    <t>伊勢山いずみ会東</t>
  </si>
  <si>
    <t>港南地区</t>
  </si>
  <si>
    <t>纒ゆめクラブ</t>
  </si>
  <si>
    <t>八寿会第五クラブ</t>
  </si>
  <si>
    <t>八寿会第六クラブ</t>
  </si>
  <si>
    <t>第七長生会</t>
  </si>
  <si>
    <t>令和6年3月31日</t>
  </si>
  <si>
    <t>真土連合真寿会</t>
  </si>
  <si>
    <t>川前長寿会</t>
  </si>
  <si>
    <t>真田長寿会</t>
  </si>
  <si>
    <t>北久保長寿会</t>
  </si>
  <si>
    <t>堀之内シルバークラブ</t>
  </si>
  <si>
    <t>青柳長寿会</t>
  </si>
  <si>
    <t>広川長寿会</t>
  </si>
  <si>
    <t>片岡長寿会</t>
  </si>
  <si>
    <t>令和６年３月３１日</t>
  </si>
  <si>
    <t>会長</t>
  </si>
  <si>
    <t>４年度からの繰越金</t>
  </si>
  <si>
    <t>クラブ入野</t>
  </si>
  <si>
    <r>
      <rPr>
        <b/>
        <u val="single"/>
        <sz val="11"/>
        <rFont val="HGPｺﾞｼｯｸM"/>
        <family val="3"/>
      </rPr>
      <t>令和６年度申請書の「５年度からの繰越金」欄に記入します。</t>
    </r>
    <r>
      <rPr>
        <b/>
        <sz val="11"/>
        <rFont val="HGPｺﾞｼｯｸM"/>
        <family val="3"/>
      </rPr>
      <t>　　　</t>
    </r>
  </si>
  <si>
    <t>４年度からの
繰越金</t>
  </si>
  <si>
    <t>次年度繰越金（Ａ）－(Ｂ)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</si>
</sst>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&quot;円&quot;;&quot;▲ &quot;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;[Red]\-#,##0"/>
    <numFmt numFmtId="184" formatCode="[&lt;=999]000;[&lt;=9999]000\-00;000\-0000"/>
    <numFmt numFmtId="185" formatCode="[$-411]ggge&quot;年&quot;m&quot;月&quot;d&quot;日&quot;;@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b/>
      <sz val="18"/>
      <name val="HG正楷書体-PRO"/>
      <family val="4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0"/>
      <name val="HG丸ｺﾞｼｯｸM-PRO"/>
      <family val="3"/>
    </font>
    <font>
      <b/>
      <sz val="16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明朝"/>
      <family val="1"/>
    </font>
    <font>
      <b/>
      <sz val="11"/>
      <name val="HGPｺﾞｼｯｸM"/>
      <family val="3"/>
    </font>
    <font>
      <b/>
      <u val="single"/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8"/>
      <color indexed="17"/>
      <name val="HGS創英角ｺﾞｼｯｸUB"/>
      <family val="3"/>
    </font>
    <font>
      <sz val="11"/>
      <color indexed="8"/>
      <name val="HG丸ｺﾞｼｯｸM-PRO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8"/>
      <color indexed="60"/>
      <name val="HGS創英角ｺﾞｼｯｸUB"/>
      <family val="3"/>
    </font>
    <font>
      <b/>
      <sz val="11"/>
      <color indexed="12"/>
      <name val="ＭＳ Ｐ明朝"/>
      <family val="1"/>
    </font>
    <font>
      <b/>
      <sz val="14"/>
      <color indexed="12"/>
      <name val="ＭＳ Ｐゴシック"/>
      <family val="3"/>
    </font>
    <font>
      <b/>
      <sz val="14"/>
      <color indexed="10"/>
      <name val="HG丸ｺﾞｼｯｸM-PRO"/>
      <family val="3"/>
    </font>
    <font>
      <b/>
      <sz val="14"/>
      <color indexed="10"/>
      <name val="ＭＳ Ｐゴシック"/>
      <family val="3"/>
    </font>
    <font>
      <sz val="11"/>
      <color indexed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color indexed="9"/>
      <name val="ＭＳ Ｐ明朝"/>
      <family val="1"/>
    </font>
    <font>
      <sz val="10"/>
      <color indexed="8"/>
      <name val="ＭＳ Ｐ明朝"/>
      <family val="1"/>
    </font>
    <font>
      <sz val="18"/>
      <color indexed="17"/>
      <name val="HGS創英角ｺﾞｼｯｸUB"/>
      <family val="3"/>
    </font>
    <font>
      <sz val="26"/>
      <color indexed="8"/>
      <name val="ＭＳ ゴシック"/>
      <family val="3"/>
    </font>
    <font>
      <b/>
      <u val="single"/>
      <sz val="36"/>
      <color indexed="12"/>
      <name val="ＭＳ ゴシック"/>
      <family val="3"/>
    </font>
    <font>
      <b/>
      <sz val="3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u val="single"/>
      <sz val="18"/>
      <color rgb="FF008000"/>
      <name val="HGS創英角ｺﾞｼｯｸUB"/>
      <family val="3"/>
    </font>
    <font>
      <sz val="11"/>
      <color theme="1"/>
      <name val="HG丸ｺﾞｼｯｸM-PRO"/>
      <family val="3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u val="single"/>
      <sz val="18"/>
      <color rgb="FFC00000"/>
      <name val="HGS創英角ｺﾞｼｯｸUB"/>
      <family val="3"/>
    </font>
    <font>
      <b/>
      <sz val="11"/>
      <color rgb="FF0000CC"/>
      <name val="ＭＳ Ｐ明朝"/>
      <family val="1"/>
    </font>
    <font>
      <b/>
      <sz val="14"/>
      <color rgb="FF0000CC"/>
      <name val="ＭＳ Ｐゴシック"/>
      <family val="3"/>
    </font>
    <font>
      <b/>
      <sz val="14"/>
      <color rgb="FFFF0000"/>
      <name val="HG丸ｺﾞｼｯｸM-PRO"/>
      <family val="3"/>
    </font>
    <font>
      <b/>
      <sz val="14"/>
      <color rgb="FFFF0000"/>
      <name val="ＭＳ Ｐゴシック"/>
      <family val="3"/>
    </font>
    <font>
      <sz val="11"/>
      <color theme="0"/>
      <name val="ＭＳ Ｐ明朝"/>
      <family val="1"/>
    </font>
    <font>
      <sz val="11"/>
      <color rgb="FF0000CC"/>
      <name val="ＭＳ Ｐ明朝"/>
      <family val="1"/>
    </font>
    <font>
      <sz val="11"/>
      <color rgb="FFFF0000"/>
      <name val="ＭＳ Ｐ明朝"/>
      <family val="1"/>
    </font>
    <font>
      <sz val="14"/>
      <color rgb="FF0000CC"/>
      <name val="ＭＳ Ｐゴシック"/>
      <family val="3"/>
    </font>
    <font>
      <sz val="11"/>
      <color rgb="FF0000CC"/>
      <name val="ＭＳ Ｐゴシック"/>
      <family val="3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sz val="11"/>
      <color theme="1"/>
      <name val="ＭＳ Ｐゴシック"/>
      <family val="3"/>
    </font>
    <font>
      <sz val="18"/>
      <color rgb="FF008000"/>
      <name val="HGS創英角ｺﾞｼｯｸUB"/>
      <family val="3"/>
    </font>
    <font>
      <b/>
      <u val="single"/>
      <sz val="36"/>
      <color rgb="FF0000CC"/>
      <name val="ＭＳ ゴシック"/>
      <family val="3"/>
    </font>
    <font>
      <sz val="26"/>
      <color theme="1"/>
      <name val="ＭＳ ゴシック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medium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 diagonalUp="1" diagonalDown="1">
      <left style="thick">
        <color rgb="FFFF0000"/>
      </left>
      <right style="thick">
        <color rgb="FFFF0000"/>
      </right>
      <top style="thin"/>
      <bottom style="thin"/>
      <diagonal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 diagonalUp="1" diagonalDown="1">
      <left style="hair"/>
      <right style="medium"/>
      <top style="thin"/>
      <bottom style="hair"/>
      <diagonal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 diagonalUp="1" diagonalDown="1">
      <left style="hair"/>
      <right style="medium"/>
      <top style="hair"/>
      <bottom style="hair"/>
      <diagonal style="hair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3" fillId="0" borderId="0">
      <alignment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8" fillId="33" borderId="11" xfId="0" applyFont="1" applyFill="1" applyBorder="1" applyAlignment="1">
      <alignment vertical="center"/>
    </xf>
    <xf numFmtId="0" fontId="88" fillId="33" borderId="12" xfId="0" applyFont="1" applyFill="1" applyBorder="1" applyAlignment="1">
      <alignment vertical="center"/>
    </xf>
    <xf numFmtId="0" fontId="88" fillId="33" borderId="0" xfId="0" applyFont="1" applyFill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0" fontId="91" fillId="33" borderId="0" xfId="0" applyFont="1" applyFill="1" applyAlignment="1">
      <alignment vertical="center"/>
    </xf>
    <xf numFmtId="183" fontId="92" fillId="33" borderId="15" xfId="0" applyNumberFormat="1" applyFont="1" applyFill="1" applyBorder="1" applyAlignment="1">
      <alignment vertical="center"/>
    </xf>
    <xf numFmtId="183" fontId="92" fillId="33" borderId="16" xfId="0" applyNumberFormat="1" applyFont="1" applyFill="1" applyBorder="1" applyAlignment="1">
      <alignment vertical="center"/>
    </xf>
    <xf numFmtId="0" fontId="9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94" fillId="33" borderId="0" xfId="0" applyFont="1" applyFill="1" applyBorder="1" applyAlignment="1" applyProtection="1">
      <alignment vertical="center"/>
      <protection locked="0"/>
    </xf>
    <xf numFmtId="0" fontId="94" fillId="33" borderId="17" xfId="0" applyFont="1" applyFill="1" applyBorder="1" applyAlignment="1" applyProtection="1">
      <alignment vertical="center"/>
      <protection locked="0"/>
    </xf>
    <xf numFmtId="0" fontId="94" fillId="33" borderId="17" xfId="0" applyFont="1" applyFill="1" applyBorder="1" applyAlignment="1" applyProtection="1">
      <alignment horizontal="center" vertical="center"/>
      <protection locked="0"/>
    </xf>
    <xf numFmtId="0" fontId="90" fillId="33" borderId="18" xfId="0" applyFont="1" applyFill="1" applyBorder="1" applyAlignment="1">
      <alignment horizontal="center" vertical="center"/>
    </xf>
    <xf numFmtId="0" fontId="90" fillId="33" borderId="19" xfId="0" applyFont="1" applyFill="1" applyBorder="1" applyAlignment="1">
      <alignment horizontal="center" vertical="center"/>
    </xf>
    <xf numFmtId="0" fontId="90" fillId="33" borderId="20" xfId="0" applyFont="1" applyFill="1" applyBorder="1" applyAlignment="1">
      <alignment horizontal="center" vertical="center" wrapText="1"/>
    </xf>
    <xf numFmtId="38" fontId="95" fillId="33" borderId="21" xfId="49" applyFont="1" applyFill="1" applyBorder="1" applyAlignment="1">
      <alignment horizontal="center" vertical="center"/>
    </xf>
    <xf numFmtId="38" fontId="95" fillId="33" borderId="22" xfId="49" applyFont="1" applyFill="1" applyBorder="1" applyAlignment="1">
      <alignment horizontal="center" vertical="center"/>
    </xf>
    <xf numFmtId="38" fontId="95" fillId="34" borderId="23" xfId="49" applyFont="1" applyFill="1" applyBorder="1" applyAlignment="1" applyProtection="1">
      <alignment horizontal="center" vertical="center"/>
      <protection locked="0"/>
    </xf>
    <xf numFmtId="38" fontId="95" fillId="34" borderId="24" xfId="49" applyFont="1" applyFill="1" applyBorder="1" applyAlignment="1" applyProtection="1">
      <alignment horizontal="center" vertical="center"/>
      <protection locked="0"/>
    </xf>
    <xf numFmtId="38" fontId="95" fillId="34" borderId="25" xfId="49" applyFont="1" applyFill="1" applyBorder="1" applyAlignment="1" applyProtection="1">
      <alignment horizontal="center" vertical="center"/>
      <protection locked="0"/>
    </xf>
    <xf numFmtId="38" fontId="95" fillId="34" borderId="26" xfId="49" applyFont="1" applyFill="1" applyBorder="1" applyAlignment="1" applyProtection="1">
      <alignment horizontal="center" vertical="center"/>
      <protection locked="0"/>
    </xf>
    <xf numFmtId="38" fontId="95" fillId="34" borderId="15" xfId="49" applyFont="1" applyFill="1" applyBorder="1" applyAlignment="1" applyProtection="1">
      <alignment horizontal="center" vertical="center"/>
      <protection locked="0"/>
    </xf>
    <xf numFmtId="38" fontId="95" fillId="34" borderId="27" xfId="49" applyFont="1" applyFill="1" applyBorder="1" applyAlignment="1" applyProtection="1">
      <alignment horizontal="center" vertical="center"/>
      <protection locked="0"/>
    </xf>
    <xf numFmtId="38" fontId="95" fillId="33" borderId="28" xfId="49" applyFont="1" applyFill="1" applyBorder="1" applyAlignment="1">
      <alignment horizontal="center" vertical="center"/>
    </xf>
    <xf numFmtId="38" fontId="95" fillId="34" borderId="29" xfId="49" applyFont="1" applyFill="1" applyBorder="1" applyAlignment="1" applyProtection="1">
      <alignment horizontal="center" vertical="center"/>
      <protection locked="0"/>
    </xf>
    <xf numFmtId="38" fontId="95" fillId="34" borderId="30" xfId="49" applyFont="1" applyFill="1" applyBorder="1" applyAlignment="1" applyProtection="1">
      <alignment horizontal="center" vertical="center"/>
      <protection locked="0"/>
    </xf>
    <xf numFmtId="183" fontId="92" fillId="33" borderId="16" xfId="0" applyNumberFormat="1" applyFont="1" applyFill="1" applyBorder="1" applyAlignment="1">
      <alignment horizontal="center" vertical="center"/>
    </xf>
    <xf numFmtId="0" fontId="94" fillId="34" borderId="31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Border="1" applyAlignment="1">
      <alignment vertical="center"/>
    </xf>
    <xf numFmtId="0" fontId="96" fillId="33" borderId="0" xfId="0" applyFont="1" applyFill="1" applyAlignment="1">
      <alignment vertical="center"/>
    </xf>
    <xf numFmtId="38" fontId="95" fillId="34" borderId="32" xfId="49" applyFont="1" applyFill="1" applyBorder="1" applyAlignment="1" applyProtection="1">
      <alignment horizontal="center" vertical="center"/>
      <protection locked="0"/>
    </xf>
    <xf numFmtId="0" fontId="88" fillId="33" borderId="33" xfId="0" applyFont="1" applyFill="1" applyBorder="1" applyAlignment="1">
      <alignment horizontal="center" vertical="center"/>
    </xf>
    <xf numFmtId="0" fontId="88" fillId="33" borderId="0" xfId="0" applyFont="1" applyFill="1" applyAlignment="1" applyProtection="1">
      <alignment vertical="center"/>
      <protection/>
    </xf>
    <xf numFmtId="38" fontId="96" fillId="33" borderId="17" xfId="49" applyFont="1" applyFill="1" applyBorder="1" applyAlignment="1" applyProtection="1">
      <alignment vertical="center"/>
      <protection/>
    </xf>
    <xf numFmtId="0" fontId="96" fillId="33" borderId="34" xfId="0" applyFont="1" applyFill="1" applyBorder="1" applyAlignment="1" applyProtection="1">
      <alignment vertical="center"/>
      <protection/>
    </xf>
    <xf numFmtId="0" fontId="96" fillId="33" borderId="35" xfId="0" applyFont="1" applyFill="1" applyBorder="1" applyAlignment="1" applyProtection="1">
      <alignment vertical="center"/>
      <protection/>
    </xf>
    <xf numFmtId="0" fontId="96" fillId="33" borderId="36" xfId="0" applyFont="1" applyFill="1" applyBorder="1" applyAlignment="1" applyProtection="1">
      <alignment vertical="center"/>
      <protection/>
    </xf>
    <xf numFmtId="0" fontId="97" fillId="33" borderId="37" xfId="0" applyFont="1" applyFill="1" applyBorder="1" applyAlignment="1" applyProtection="1">
      <alignment vertical="center"/>
      <protection/>
    </xf>
    <xf numFmtId="0" fontId="97" fillId="33" borderId="35" xfId="0" applyFont="1" applyFill="1" applyBorder="1" applyAlignment="1" applyProtection="1">
      <alignment vertical="center"/>
      <protection/>
    </xf>
    <xf numFmtId="0" fontId="98" fillId="33" borderId="0" xfId="0" applyFont="1" applyFill="1" applyAlignment="1" applyProtection="1">
      <alignment vertical="center"/>
      <protection/>
    </xf>
    <xf numFmtId="0" fontId="98" fillId="0" borderId="0" xfId="0" applyFont="1" applyAlignment="1">
      <alignment vertical="center"/>
    </xf>
    <xf numFmtId="38" fontId="6" fillId="33" borderId="38" xfId="49" applyFont="1" applyFill="1" applyBorder="1" applyAlignment="1" applyProtection="1">
      <alignment horizontal="center" vertical="center" shrinkToFit="1"/>
      <protection/>
    </xf>
    <xf numFmtId="183" fontId="92" fillId="33" borderId="15" xfId="0" applyNumberFormat="1" applyFont="1" applyFill="1" applyBorder="1" applyAlignment="1">
      <alignment horizontal="right" vertical="center"/>
    </xf>
    <xf numFmtId="183" fontId="92" fillId="33" borderId="20" xfId="0" applyNumberFormat="1" applyFont="1" applyFill="1" applyBorder="1" applyAlignment="1">
      <alignment vertical="center"/>
    </xf>
    <xf numFmtId="38" fontId="95" fillId="34" borderId="39" xfId="49" applyFont="1" applyFill="1" applyBorder="1" applyAlignment="1" applyProtection="1">
      <alignment horizontal="center" vertical="center"/>
      <protection locked="0"/>
    </xf>
    <xf numFmtId="38" fontId="95" fillId="34" borderId="40" xfId="49" applyFont="1" applyFill="1" applyBorder="1" applyAlignment="1" applyProtection="1">
      <alignment horizontal="center" vertical="center"/>
      <protection locked="0"/>
    </xf>
    <xf numFmtId="0" fontId="99" fillId="33" borderId="41" xfId="0" applyFont="1" applyFill="1" applyBorder="1" applyAlignment="1">
      <alignment vertical="center"/>
    </xf>
    <xf numFmtId="38" fontId="95" fillId="34" borderId="42" xfId="49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78" fontId="4" fillId="0" borderId="49" xfId="49" applyNumberFormat="1" applyFont="1" applyBorder="1" applyAlignment="1">
      <alignment vertical="center" shrinkToFit="1"/>
    </xf>
    <xf numFmtId="178" fontId="4" fillId="0" borderId="50" xfId="49" applyNumberFormat="1" applyFont="1" applyBorder="1" applyAlignment="1">
      <alignment vertical="center" shrinkToFit="1"/>
    </xf>
    <xf numFmtId="178" fontId="4" fillId="0" borderId="51" xfId="49" applyNumberFormat="1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178" fontId="4" fillId="0" borderId="53" xfId="49" applyNumberFormat="1" applyFont="1" applyBorder="1" applyAlignment="1">
      <alignment horizontal="right" vertical="center" shrinkToFit="1"/>
    </xf>
    <xf numFmtId="178" fontId="4" fillId="0" borderId="54" xfId="49" applyNumberFormat="1" applyFont="1" applyBorder="1" applyAlignment="1">
      <alignment horizontal="right" vertical="center" shrinkToFit="1"/>
    </xf>
    <xf numFmtId="178" fontId="4" fillId="0" borderId="55" xfId="49" applyNumberFormat="1" applyFont="1" applyBorder="1" applyAlignment="1">
      <alignment horizontal="right" vertical="center" shrinkToFit="1"/>
    </xf>
    <xf numFmtId="0" fontId="4" fillId="0" borderId="56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4" fillId="0" borderId="58" xfId="0" applyFont="1" applyBorder="1" applyAlignment="1">
      <alignment horizontal="right" vertical="top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4" fillId="0" borderId="45" xfId="49" applyNumberFormat="1" applyFont="1" applyBorder="1" applyAlignment="1">
      <alignment horizontal="right" vertical="center" shrinkToFit="1"/>
    </xf>
    <xf numFmtId="178" fontId="4" fillId="0" borderId="46" xfId="49" applyNumberFormat="1" applyFont="1" applyBorder="1" applyAlignment="1">
      <alignment horizontal="right" vertical="center" shrinkToFit="1"/>
    </xf>
    <xf numFmtId="0" fontId="3" fillId="0" borderId="62" xfId="0" applyFont="1" applyBorder="1" applyAlignment="1">
      <alignment horizontal="center" vertical="center"/>
    </xf>
    <xf numFmtId="178" fontId="3" fillId="0" borderId="63" xfId="49" applyNumberFormat="1" applyFont="1" applyBorder="1" applyAlignment="1">
      <alignment horizontal="right" vertical="center" shrinkToFit="1"/>
    </xf>
    <xf numFmtId="178" fontId="3" fillId="0" borderId="64" xfId="49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7" fillId="0" borderId="69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41" fontId="4" fillId="0" borderId="53" xfId="49" applyNumberFormat="1" applyFont="1" applyBorder="1" applyAlignment="1">
      <alignment horizontal="center" vertical="center" shrinkToFit="1"/>
    </xf>
    <xf numFmtId="41" fontId="18" fillId="0" borderId="4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38" fontId="101" fillId="33" borderId="70" xfId="49" applyFont="1" applyFill="1" applyBorder="1" applyAlignment="1" applyProtection="1">
      <alignment horizontal="center" vertical="center" shrinkToFit="1"/>
      <protection/>
    </xf>
    <xf numFmtId="0" fontId="100" fillId="33" borderId="0" xfId="0" applyFont="1" applyFill="1" applyAlignment="1">
      <alignment vertical="center"/>
    </xf>
    <xf numFmtId="0" fontId="100" fillId="33" borderId="0" xfId="0" applyFont="1" applyFill="1" applyAlignment="1" applyProtection="1">
      <alignment vertical="center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71" xfId="0" applyFont="1" applyBorder="1" applyAlignment="1">
      <alignment vertical="center" shrinkToFit="1"/>
    </xf>
    <xf numFmtId="0" fontId="102" fillId="33" borderId="7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right" vertical="center"/>
    </xf>
    <xf numFmtId="49" fontId="102" fillId="33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67" xfId="0" applyFont="1" applyBorder="1" applyAlignment="1">
      <alignment vertical="top"/>
    </xf>
    <xf numFmtId="0" fontId="4" fillId="33" borderId="0" xfId="0" applyFont="1" applyFill="1" applyAlignment="1">
      <alignment horizontal="center" vertical="center"/>
    </xf>
    <xf numFmtId="0" fontId="92" fillId="33" borderId="0" xfId="0" applyFont="1" applyFill="1" applyAlignment="1" applyProtection="1" quotePrefix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" fillId="0" borderId="26" xfId="0" applyFont="1" applyBorder="1" applyAlignment="1">
      <alignment horizontal="center" vertical="center"/>
    </xf>
    <xf numFmtId="0" fontId="98" fillId="33" borderId="0" xfId="0" applyFont="1" applyFill="1" applyAlignment="1" applyProtection="1">
      <alignment horizontal="center" vertical="center"/>
      <protection/>
    </xf>
    <xf numFmtId="0" fontId="103" fillId="33" borderId="0" xfId="0" applyFont="1" applyFill="1" applyBorder="1" applyAlignment="1" applyProtection="1">
      <alignment vertical="center"/>
      <protection/>
    </xf>
    <xf numFmtId="0" fontId="103" fillId="33" borderId="0" xfId="0" applyFont="1" applyFill="1" applyAlignment="1" applyProtection="1" quotePrefix="1">
      <alignment vertical="center"/>
      <protection/>
    </xf>
    <xf numFmtId="0" fontId="104" fillId="33" borderId="0" xfId="0" applyFont="1" applyFill="1" applyAlignment="1" applyProtection="1" quotePrefix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 textRotation="255" wrapText="1"/>
    </xf>
    <xf numFmtId="0" fontId="20" fillId="2" borderId="74" xfId="0" applyFont="1" applyFill="1" applyBorder="1" applyAlignment="1">
      <alignment horizontal="center" vertical="center" textRotation="255" wrapText="1"/>
    </xf>
    <xf numFmtId="0" fontId="7" fillId="2" borderId="75" xfId="0" applyFont="1" applyFill="1" applyBorder="1" applyAlignment="1">
      <alignment horizontal="center" vertical="center" textRotation="255" shrinkToFit="1"/>
    </xf>
    <xf numFmtId="0" fontId="7" fillId="2" borderId="76" xfId="0" applyFont="1" applyFill="1" applyBorder="1" applyAlignment="1">
      <alignment horizontal="center" vertical="center" textRotation="255" shrinkToFit="1"/>
    </xf>
    <xf numFmtId="0" fontId="7" fillId="2" borderId="77" xfId="0" applyFont="1" applyFill="1" applyBorder="1" applyAlignment="1">
      <alignment horizontal="center" vertical="center" textRotation="255" shrinkToFit="1"/>
    </xf>
    <xf numFmtId="0" fontId="19" fillId="2" borderId="75" xfId="0" applyFont="1" applyFill="1" applyBorder="1" applyAlignment="1">
      <alignment horizontal="center" vertical="center" textRotation="255" shrinkToFit="1"/>
    </xf>
    <xf numFmtId="0" fontId="19" fillId="2" borderId="77" xfId="0" applyFont="1" applyFill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shrinkToFit="1"/>
    </xf>
    <xf numFmtId="0" fontId="12" fillId="2" borderId="79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178" fontId="4" fillId="0" borderId="83" xfId="49" applyNumberFormat="1" applyFont="1" applyBorder="1" applyAlignment="1">
      <alignment horizontal="right" vertical="center" shrinkToFit="1"/>
    </xf>
    <xf numFmtId="178" fontId="4" fillId="0" borderId="50" xfId="49" applyNumberFormat="1" applyFont="1" applyBorder="1" applyAlignment="1">
      <alignment horizontal="right" vertical="center" shrinkToFit="1"/>
    </xf>
    <xf numFmtId="0" fontId="4" fillId="0" borderId="8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71" xfId="0" applyNumberFormat="1" applyFont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 textRotation="255"/>
    </xf>
    <xf numFmtId="0" fontId="12" fillId="2" borderId="86" xfId="0" applyFont="1" applyFill="1" applyBorder="1" applyAlignment="1">
      <alignment horizontal="center" vertical="center" textRotation="255"/>
    </xf>
    <xf numFmtId="0" fontId="12" fillId="2" borderId="87" xfId="0" applyFont="1" applyFill="1" applyBorder="1" applyAlignment="1">
      <alignment horizontal="center" vertical="center" textRotation="255"/>
    </xf>
    <xf numFmtId="0" fontId="12" fillId="2" borderId="88" xfId="0" applyFont="1" applyFill="1" applyBorder="1" applyAlignment="1">
      <alignment horizontal="center" vertical="center"/>
    </xf>
    <xf numFmtId="0" fontId="12" fillId="2" borderId="89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 textRotation="255" shrinkToFit="1"/>
    </xf>
    <xf numFmtId="0" fontId="7" fillId="2" borderId="92" xfId="0" applyFont="1" applyFill="1" applyBorder="1" applyAlignment="1">
      <alignment horizontal="center" vertical="center" textRotation="255" shrinkToFit="1"/>
    </xf>
    <xf numFmtId="0" fontId="7" fillId="2" borderId="93" xfId="0" applyFont="1" applyFill="1" applyBorder="1" applyAlignment="1">
      <alignment horizontal="center" vertical="center" textRotation="255" shrinkToFit="1"/>
    </xf>
    <xf numFmtId="0" fontId="88" fillId="33" borderId="34" xfId="0" applyFont="1" applyFill="1" applyBorder="1" applyAlignment="1">
      <alignment horizontal="center" vertical="center"/>
    </xf>
    <xf numFmtId="0" fontId="88" fillId="33" borderId="94" xfId="0" applyFont="1" applyFill="1" applyBorder="1" applyAlignment="1">
      <alignment horizontal="center" vertical="center"/>
    </xf>
    <xf numFmtId="0" fontId="88" fillId="0" borderId="95" xfId="0" applyFont="1" applyBorder="1" applyAlignment="1">
      <alignment horizontal="center" vertical="center" wrapText="1"/>
    </xf>
    <xf numFmtId="0" fontId="88" fillId="0" borderId="96" xfId="0" applyFont="1" applyBorder="1" applyAlignment="1">
      <alignment horizontal="center" vertical="center" wrapText="1"/>
    </xf>
    <xf numFmtId="0" fontId="88" fillId="33" borderId="95" xfId="0" applyFont="1" applyFill="1" applyBorder="1" applyAlignment="1">
      <alignment horizontal="center" vertical="center"/>
    </xf>
    <xf numFmtId="0" fontId="88" fillId="33" borderId="96" xfId="0" applyFont="1" applyFill="1" applyBorder="1" applyAlignment="1">
      <alignment horizontal="center" vertical="center"/>
    </xf>
    <xf numFmtId="0" fontId="88" fillId="34" borderId="95" xfId="0" applyFont="1" applyFill="1" applyBorder="1" applyAlignment="1" applyProtection="1">
      <alignment horizontal="center" vertical="center" wrapText="1"/>
      <protection locked="0"/>
    </xf>
    <xf numFmtId="0" fontId="88" fillId="34" borderId="96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8" fillId="33" borderId="98" xfId="0" applyFont="1" applyFill="1" applyBorder="1" applyAlignment="1">
      <alignment horizontal="center" vertical="center"/>
    </xf>
    <xf numFmtId="0" fontId="88" fillId="33" borderId="9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6" fillId="33" borderId="0" xfId="0" applyFont="1" applyFill="1" applyAlignment="1">
      <alignment vertical="center"/>
    </xf>
    <xf numFmtId="0" fontId="106" fillId="33" borderId="71" xfId="0" applyFont="1" applyFill="1" applyBorder="1" applyAlignment="1">
      <alignment vertical="center"/>
    </xf>
    <xf numFmtId="0" fontId="94" fillId="34" borderId="96" xfId="0" applyFont="1" applyFill="1" applyBorder="1" applyAlignment="1" applyProtection="1">
      <alignment horizontal="center" vertical="center"/>
      <protection locked="0"/>
    </xf>
    <xf numFmtId="0" fontId="94" fillId="34" borderId="29" xfId="0" applyFont="1" applyFill="1" applyBorder="1" applyAlignment="1" applyProtection="1">
      <alignment horizontal="center" vertical="center"/>
      <protection locked="0"/>
    </xf>
    <xf numFmtId="49" fontId="94" fillId="34" borderId="99" xfId="0" applyNumberFormat="1" applyFont="1" applyFill="1" applyBorder="1" applyAlignment="1" applyProtection="1">
      <alignment horizontal="center" vertical="center"/>
      <protection locked="0"/>
    </xf>
    <xf numFmtId="49" fontId="94" fillId="34" borderId="16" xfId="0" applyNumberFormat="1" applyFont="1" applyFill="1" applyBorder="1" applyAlignment="1" applyProtection="1">
      <alignment horizontal="center" vertical="center"/>
      <protection locked="0"/>
    </xf>
    <xf numFmtId="0" fontId="106" fillId="33" borderId="0" xfId="0" applyFont="1" applyFill="1" applyBorder="1" applyAlignment="1">
      <alignment vertical="center" shrinkToFit="1"/>
    </xf>
    <xf numFmtId="0" fontId="106" fillId="33" borderId="71" xfId="0" applyFont="1" applyFill="1" applyBorder="1" applyAlignment="1">
      <alignment vertical="center" shrinkToFit="1"/>
    </xf>
    <xf numFmtId="0" fontId="88" fillId="33" borderId="100" xfId="0" applyFont="1" applyFill="1" applyBorder="1" applyAlignment="1">
      <alignment horizontal="center" vertical="center"/>
    </xf>
    <xf numFmtId="0" fontId="88" fillId="33" borderId="101" xfId="0" applyFont="1" applyFill="1" applyBorder="1" applyAlignment="1">
      <alignment horizontal="center" vertical="center"/>
    </xf>
    <xf numFmtId="0" fontId="88" fillId="33" borderId="95" xfId="0" applyFont="1" applyFill="1" applyBorder="1" applyAlignment="1">
      <alignment horizontal="center" vertical="center" wrapText="1"/>
    </xf>
    <xf numFmtId="0" fontId="88" fillId="33" borderId="96" xfId="0" applyFont="1" applyFill="1" applyBorder="1" applyAlignment="1">
      <alignment horizontal="center" vertical="center" wrapText="1"/>
    </xf>
    <xf numFmtId="0" fontId="94" fillId="34" borderId="97" xfId="0" applyFont="1" applyFill="1" applyBorder="1" applyAlignment="1" applyProtection="1">
      <alignment horizontal="center" vertical="center"/>
      <protection locked="0"/>
    </xf>
    <xf numFmtId="0" fontId="94" fillId="34" borderId="82" xfId="0" applyFont="1" applyFill="1" applyBorder="1" applyAlignment="1" applyProtection="1">
      <alignment horizontal="center" vertical="center"/>
      <protection locked="0"/>
    </xf>
    <xf numFmtId="0" fontId="107" fillId="33" borderId="0" xfId="0" applyFont="1" applyFill="1" applyAlignment="1" applyProtection="1">
      <alignment horizontal="left" vertical="center" shrinkToFit="1"/>
      <protection/>
    </xf>
    <xf numFmtId="178" fontId="6" fillId="0" borderId="36" xfId="49" applyNumberFormat="1" applyFont="1" applyBorder="1" applyAlignment="1">
      <alignment horizontal="right" vertical="center" shrinkToFit="1"/>
    </xf>
    <xf numFmtId="178" fontId="6" fillId="0" borderId="71" xfId="49" applyNumberFormat="1" applyFont="1" applyBorder="1" applyAlignment="1">
      <alignment horizontal="right" vertical="center" shrinkToFit="1"/>
    </xf>
    <xf numFmtId="178" fontId="6" fillId="0" borderId="72" xfId="49" applyNumberFormat="1" applyFont="1" applyBorder="1" applyAlignment="1">
      <alignment horizontal="right" vertical="center" shrinkToFit="1"/>
    </xf>
    <xf numFmtId="178" fontId="4" fillId="0" borderId="102" xfId="49" applyNumberFormat="1" applyFont="1" applyBorder="1" applyAlignment="1">
      <alignment horizontal="right" vertical="center" shrinkToFit="1"/>
    </xf>
    <xf numFmtId="178" fontId="4" fillId="0" borderId="49" xfId="49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08" fillId="33" borderId="0" xfId="0" applyFont="1" applyFill="1" applyAlignment="1" applyProtection="1">
      <alignment horizontal="center" vertical="center" shrinkToFit="1"/>
      <protection/>
    </xf>
    <xf numFmtId="0" fontId="11" fillId="0" borderId="69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98" fillId="33" borderId="0" xfId="0" applyFont="1" applyFill="1" applyAlignment="1">
      <alignment horizontal="center" vertical="center"/>
    </xf>
    <xf numFmtId="0" fontId="90" fillId="33" borderId="34" xfId="0" applyFont="1" applyFill="1" applyBorder="1" applyAlignment="1">
      <alignment horizontal="center" vertical="center"/>
    </xf>
    <xf numFmtId="0" fontId="90" fillId="33" borderId="94" xfId="0" applyFont="1" applyFill="1" applyBorder="1" applyAlignment="1">
      <alignment horizontal="center" vertical="center"/>
    </xf>
    <xf numFmtId="0" fontId="88" fillId="33" borderId="100" xfId="0" applyFont="1" applyFill="1" applyBorder="1" applyAlignment="1">
      <alignment horizontal="center" vertical="center" wrapText="1"/>
    </xf>
    <xf numFmtId="0" fontId="88" fillId="33" borderId="101" xfId="0" applyFont="1" applyFill="1" applyBorder="1" applyAlignment="1">
      <alignment horizontal="center" vertical="center" wrapText="1"/>
    </xf>
    <xf numFmtId="0" fontId="109" fillId="33" borderId="95" xfId="0" applyFont="1" applyFill="1" applyBorder="1" applyAlignment="1">
      <alignment horizontal="center" vertical="center" wrapText="1"/>
    </xf>
    <xf numFmtId="0" fontId="109" fillId="33" borderId="96" xfId="0" applyFont="1" applyFill="1" applyBorder="1" applyAlignment="1">
      <alignment horizontal="center" vertical="center" wrapText="1"/>
    </xf>
    <xf numFmtId="0" fontId="88" fillId="33" borderId="95" xfId="0" applyFont="1" applyFill="1" applyBorder="1" applyAlignment="1" applyProtection="1">
      <alignment horizontal="center" vertical="center" wrapText="1"/>
      <protection/>
    </xf>
    <xf numFmtId="0" fontId="88" fillId="33" borderId="96" xfId="0" applyFont="1" applyFill="1" applyBorder="1" applyAlignment="1" applyProtection="1">
      <alignment horizontal="center" vertical="center" wrapText="1"/>
      <protection/>
    </xf>
    <xf numFmtId="0" fontId="88" fillId="34" borderId="98" xfId="0" applyFont="1" applyFill="1" applyBorder="1" applyAlignment="1" applyProtection="1">
      <alignment horizontal="center" vertical="center" wrapText="1"/>
      <protection locked="0"/>
    </xf>
    <xf numFmtId="0" fontId="88" fillId="34" borderId="99" xfId="0" applyFont="1" applyFill="1" applyBorder="1" applyAlignment="1" applyProtection="1">
      <alignment horizontal="center" vertical="center" wrapText="1"/>
      <protection locked="0"/>
    </xf>
    <xf numFmtId="0" fontId="88" fillId="0" borderId="103" xfId="0" applyFont="1" applyBorder="1" applyAlignment="1">
      <alignment horizontal="center" vertical="center" wrapText="1"/>
    </xf>
    <xf numFmtId="0" fontId="88" fillId="0" borderId="104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 shrinkToFit="1"/>
    </xf>
    <xf numFmtId="0" fontId="18" fillId="0" borderId="4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2" fillId="2" borderId="10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178" fontId="4" fillId="0" borderId="106" xfId="49" applyNumberFormat="1" applyFont="1" applyBorder="1" applyAlignment="1">
      <alignment horizontal="center" vertical="center" shrinkToFit="1"/>
    </xf>
    <xf numFmtId="178" fontId="4" fillId="0" borderId="107" xfId="49" applyNumberFormat="1" applyFont="1" applyBorder="1" applyAlignment="1">
      <alignment horizontal="center" vertical="center" shrinkToFit="1"/>
    </xf>
    <xf numFmtId="178" fontId="4" fillId="0" borderId="108" xfId="49" applyNumberFormat="1" applyFont="1" applyBorder="1" applyAlignment="1">
      <alignment horizontal="center" vertical="center" shrinkToFit="1"/>
    </xf>
    <xf numFmtId="178" fontId="4" fillId="0" borderId="109" xfId="49" applyNumberFormat="1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178" fontId="4" fillId="0" borderId="105" xfId="49" applyNumberFormat="1" applyFont="1" applyBorder="1" applyAlignment="1">
      <alignment horizontal="center" vertical="center" shrinkToFit="1"/>
    </xf>
    <xf numFmtId="178" fontId="4" fillId="0" borderId="47" xfId="49" applyNumberFormat="1" applyFont="1" applyBorder="1" applyAlignment="1">
      <alignment horizontal="center" vertical="center" shrinkToFit="1"/>
    </xf>
    <xf numFmtId="178" fontId="3" fillId="0" borderId="114" xfId="49" applyNumberFormat="1" applyFont="1" applyBorder="1" applyAlignment="1">
      <alignment horizontal="right" vertical="center" shrinkToFit="1"/>
    </xf>
    <xf numFmtId="178" fontId="3" fillId="0" borderId="115" xfId="49" applyNumberFormat="1" applyFont="1" applyBorder="1" applyAlignment="1">
      <alignment horizontal="right" vertical="center" shrinkToFit="1"/>
    </xf>
    <xf numFmtId="0" fontId="3" fillId="0" borderId="116" xfId="0" applyFont="1" applyBorder="1" applyAlignment="1">
      <alignment horizontal="center" vertical="center"/>
    </xf>
    <xf numFmtId="178" fontId="3" fillId="0" borderId="117" xfId="49" applyNumberFormat="1" applyFont="1" applyBorder="1" applyAlignment="1">
      <alignment horizontal="right" vertical="center" shrinkToFit="1"/>
    </xf>
    <xf numFmtId="0" fontId="105" fillId="0" borderId="0" xfId="0" applyFont="1" applyFill="1" applyBorder="1" applyAlignment="1">
      <alignment vertical="center"/>
    </xf>
    <xf numFmtId="0" fontId="88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00CC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0000CC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0</xdr:row>
      <xdr:rowOff>95250</xdr:rowOff>
    </xdr:from>
    <xdr:ext cx="4248150" cy="685800"/>
    <xdr:sp>
      <xdr:nvSpPr>
        <xdr:cNvPr id="1" name="正方形/長方形 1"/>
        <xdr:cNvSpPr>
          <a:spLocks/>
        </xdr:cNvSpPr>
      </xdr:nvSpPr>
      <xdr:spPr>
        <a:xfrm>
          <a:off x="4638675" y="95250"/>
          <a:ext cx="4248150" cy="685800"/>
        </a:xfrm>
        <a:prstGeom prst="rect">
          <a:avLst/>
        </a:prstGeom>
        <a:solidFill>
          <a:srgbClr val="F4F1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５年度の実績報告</a:t>
          </a:r>
        </a:p>
      </xdr:txBody>
    </xdr:sp>
    <xdr:clientData/>
  </xdr:oneCellAnchor>
  <xdr:oneCellAnchor>
    <xdr:from>
      <xdr:col>33</xdr:col>
      <xdr:colOff>228600</xdr:colOff>
      <xdr:row>32</xdr:row>
      <xdr:rowOff>66675</xdr:rowOff>
    </xdr:from>
    <xdr:ext cx="1790700" cy="628650"/>
    <xdr:sp>
      <xdr:nvSpPr>
        <xdr:cNvPr id="2" name="正方形/長方形 2"/>
        <xdr:cNvSpPr>
          <a:spLocks/>
        </xdr:cNvSpPr>
      </xdr:nvSpPr>
      <xdr:spPr>
        <a:xfrm>
          <a:off x="21450300" y="9334500"/>
          <a:ext cx="1790700" cy="628650"/>
        </a:xfrm>
        <a:prstGeom prst="rect">
          <a:avLst/>
        </a:prstGeom>
        <a:solidFill>
          <a:srgbClr val="F4F1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実績報告</a:t>
          </a:r>
        </a:p>
      </xdr:txBody>
    </xdr:sp>
    <xdr:clientData/>
  </xdr:oneCellAnchor>
  <xdr:twoCellAnchor>
    <xdr:from>
      <xdr:col>5</xdr:col>
      <xdr:colOff>66675</xdr:colOff>
      <xdr:row>25</xdr:row>
      <xdr:rowOff>38100</xdr:rowOff>
    </xdr:from>
    <xdr:to>
      <xdr:col>6</xdr:col>
      <xdr:colOff>95250</xdr:colOff>
      <xdr:row>28</xdr:row>
      <xdr:rowOff>0</xdr:rowOff>
    </xdr:to>
    <xdr:sp>
      <xdr:nvSpPr>
        <xdr:cNvPr id="3" name="下矢印 3"/>
        <xdr:cNvSpPr>
          <a:spLocks/>
        </xdr:cNvSpPr>
      </xdr:nvSpPr>
      <xdr:spPr>
        <a:xfrm>
          <a:off x="4448175" y="6486525"/>
          <a:ext cx="1057275" cy="1295400"/>
        </a:xfrm>
        <a:prstGeom prst="downArrow">
          <a:avLst>
            <a:gd name="adj1" fmla="val 21393"/>
            <a:gd name="adj2" fmla="val -35310"/>
          </a:avLst>
        </a:prstGeom>
        <a:solidFill>
          <a:srgbClr val="66FFFF"/>
        </a:solidFill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補助金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の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割り振り</a:t>
          </a:r>
        </a:p>
      </xdr:txBody>
    </xdr:sp>
    <xdr:clientData/>
  </xdr:twoCellAnchor>
  <xdr:twoCellAnchor>
    <xdr:from>
      <xdr:col>35</xdr:col>
      <xdr:colOff>85725</xdr:colOff>
      <xdr:row>50</xdr:row>
      <xdr:rowOff>314325</xdr:rowOff>
    </xdr:from>
    <xdr:to>
      <xdr:col>35</xdr:col>
      <xdr:colOff>619125</xdr:colOff>
      <xdr:row>52</xdr:row>
      <xdr:rowOff>47625</xdr:rowOff>
    </xdr:to>
    <xdr:sp>
      <xdr:nvSpPr>
        <xdr:cNvPr id="4" name="AutoShape 3"/>
        <xdr:cNvSpPr>
          <a:spLocks/>
        </xdr:cNvSpPr>
      </xdr:nvSpPr>
      <xdr:spPr>
        <a:xfrm>
          <a:off x="22383750" y="15030450"/>
          <a:ext cx="523875" cy="352425"/>
        </a:xfrm>
        <a:prstGeom prst="downArrow">
          <a:avLst>
            <a:gd name="adj1" fmla="val -4888"/>
            <a:gd name="adj2" fmla="val -2900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21</xdr:row>
      <xdr:rowOff>38100</xdr:rowOff>
    </xdr:from>
    <xdr:to>
      <xdr:col>3</xdr:col>
      <xdr:colOff>161925</xdr:colOff>
      <xdr:row>21</xdr:row>
      <xdr:rowOff>238125</xdr:rowOff>
    </xdr:to>
    <xdr:sp>
      <xdr:nvSpPr>
        <xdr:cNvPr id="5" name="星 5 6"/>
        <xdr:cNvSpPr>
          <a:spLocks/>
        </xdr:cNvSpPr>
      </xdr:nvSpPr>
      <xdr:spPr>
        <a:xfrm>
          <a:off x="2314575" y="5257800"/>
          <a:ext cx="171450" cy="200025"/>
        </a:xfrm>
        <a:custGeom>
          <a:pathLst>
            <a:path h="209550" w="200025">
              <a:moveTo>
                <a:pt x="0" y="80041"/>
              </a:moveTo>
              <a:lnTo>
                <a:pt x="76403" y="80041"/>
              </a:lnTo>
              <a:lnTo>
                <a:pt x="100013" y="0"/>
              </a:lnTo>
              <a:lnTo>
                <a:pt x="123622" y="80041"/>
              </a:lnTo>
              <a:lnTo>
                <a:pt x="200025" y="80041"/>
              </a:lnTo>
              <a:lnTo>
                <a:pt x="138213" y="129508"/>
              </a:lnTo>
              <a:lnTo>
                <a:pt x="161823" y="209549"/>
              </a:lnTo>
              <a:lnTo>
                <a:pt x="100013" y="160081"/>
              </a:lnTo>
              <a:lnTo>
                <a:pt x="38202" y="209549"/>
              </a:lnTo>
              <a:lnTo>
                <a:pt x="61812" y="129508"/>
              </a:lnTo>
              <a:lnTo>
                <a:pt x="0" y="80041"/>
              </a:lnTo>
              <a:close/>
            </a:path>
          </a:pathLst>
        </a:custGeom>
        <a:solidFill>
          <a:srgbClr val="0000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1095375</xdr:colOff>
      <xdr:row>32</xdr:row>
      <xdr:rowOff>76200</xdr:rowOff>
    </xdr:from>
    <xdr:to>
      <xdr:col>3</xdr:col>
      <xdr:colOff>152400</xdr:colOff>
      <xdr:row>32</xdr:row>
      <xdr:rowOff>285750</xdr:rowOff>
    </xdr:to>
    <xdr:sp>
      <xdr:nvSpPr>
        <xdr:cNvPr id="6" name="星 5 7"/>
        <xdr:cNvSpPr>
          <a:spLocks/>
        </xdr:cNvSpPr>
      </xdr:nvSpPr>
      <xdr:spPr>
        <a:xfrm>
          <a:off x="2305050" y="9344025"/>
          <a:ext cx="171450" cy="209550"/>
        </a:xfrm>
        <a:custGeom>
          <a:pathLst>
            <a:path h="209550" w="200025">
              <a:moveTo>
                <a:pt x="0" y="80041"/>
              </a:moveTo>
              <a:lnTo>
                <a:pt x="76403" y="80041"/>
              </a:lnTo>
              <a:lnTo>
                <a:pt x="100013" y="0"/>
              </a:lnTo>
              <a:lnTo>
                <a:pt x="123622" y="80041"/>
              </a:lnTo>
              <a:lnTo>
                <a:pt x="200025" y="80041"/>
              </a:lnTo>
              <a:lnTo>
                <a:pt x="138213" y="129508"/>
              </a:lnTo>
              <a:lnTo>
                <a:pt x="161823" y="209549"/>
              </a:lnTo>
              <a:lnTo>
                <a:pt x="100013" y="160081"/>
              </a:lnTo>
              <a:lnTo>
                <a:pt x="38202" y="209549"/>
              </a:lnTo>
              <a:lnTo>
                <a:pt x="61812" y="129508"/>
              </a:lnTo>
              <a:lnTo>
                <a:pt x="0" y="80041"/>
              </a:lnTo>
              <a:close/>
            </a:path>
          </a:pathLst>
        </a:custGeom>
        <a:solidFill>
          <a:srgbClr val="0000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285750</xdr:colOff>
      <xdr:row>51</xdr:row>
      <xdr:rowOff>133350</xdr:rowOff>
    </xdr:from>
    <xdr:to>
      <xdr:col>30</xdr:col>
      <xdr:colOff>38100</xdr:colOff>
      <xdr:row>54</xdr:row>
      <xdr:rowOff>285750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17097375" y="15192375"/>
          <a:ext cx="2266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○当該補助金に係る消費税仕入控除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税額の有無（予定含む）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・　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「有」の場合、消費税仕入控除税額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、第５号様式を提出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tabSelected="1" zoomScale="130" zoomScaleNormal="130" zoomScalePageLayoutView="0" workbookViewId="0" topLeftCell="A1">
      <selection activeCell="F29" sqref="F29:F30"/>
    </sheetView>
  </sheetViews>
  <sheetFormatPr defaultColWidth="5.140625" defaultRowHeight="27.75" customHeight="1"/>
  <cols>
    <col min="1" max="1" width="5.140625" style="1" customWidth="1"/>
    <col min="2" max="2" width="13.00390625" style="1" customWidth="1"/>
    <col min="3" max="3" width="16.7109375" style="1" customWidth="1"/>
    <col min="4" max="6" width="15.421875" style="1" customWidth="1"/>
    <col min="7" max="7" width="8.28125" style="1" customWidth="1"/>
    <col min="8" max="10" width="15.421875" style="1" customWidth="1"/>
    <col min="11" max="13" width="14.421875" style="1" customWidth="1"/>
    <col min="14" max="14" width="9.140625" style="56" customWidth="1"/>
    <col min="15" max="16" width="7.8515625" style="56" customWidth="1"/>
    <col min="17" max="17" width="4.7109375" style="56" customWidth="1"/>
    <col min="18" max="18" width="7.7109375" style="56" customWidth="1"/>
    <col min="19" max="19" width="4.28125" style="56" customWidth="1"/>
    <col min="20" max="20" width="5.7109375" style="56" customWidth="1"/>
    <col min="21" max="24" width="5.28125" style="56" customWidth="1"/>
    <col min="25" max="25" width="4.7109375" style="56" customWidth="1"/>
    <col min="26" max="26" width="4.421875" style="56" customWidth="1"/>
    <col min="27" max="28" width="4.7109375" style="56" customWidth="1"/>
    <col min="29" max="29" width="13.421875" style="56" customWidth="1"/>
    <col min="30" max="31" width="10.421875" style="56" customWidth="1"/>
    <col min="32" max="32" width="12.28125" style="56" customWidth="1"/>
    <col min="33" max="34" width="5.7109375" style="56" customWidth="1"/>
    <col min="35" max="35" width="10.421875" style="56" customWidth="1"/>
    <col min="36" max="36" width="12.00390625" style="56" customWidth="1"/>
    <col min="37" max="37" width="1.421875" style="48" customWidth="1"/>
    <col min="38" max="38" width="5.140625" style="48" customWidth="1"/>
    <col min="39" max="16384" width="5.140625" style="1" customWidth="1"/>
  </cols>
  <sheetData>
    <row r="1" spans="1:38" ht="23.25">
      <c r="A1" s="3"/>
      <c r="B1" s="15" t="s">
        <v>41</v>
      </c>
      <c r="C1" s="15"/>
      <c r="D1" s="5"/>
      <c r="E1" s="3"/>
      <c r="F1" s="3"/>
      <c r="G1" s="3"/>
      <c r="H1" s="3"/>
      <c r="I1" s="3"/>
      <c r="J1" s="105"/>
      <c r="K1" s="105"/>
      <c r="L1" s="10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3.25">
      <c r="A2" s="3"/>
      <c r="B2" s="6"/>
      <c r="C2" s="6"/>
      <c r="D2" s="5"/>
      <c r="E2" s="3"/>
      <c r="F2" s="3"/>
      <c r="G2" s="3"/>
      <c r="H2" s="3"/>
      <c r="I2" s="3"/>
      <c r="J2" s="105"/>
      <c r="K2" s="105"/>
      <c r="L2" s="47"/>
      <c r="N2" s="118" t="s">
        <v>158</v>
      </c>
      <c r="O2" s="118" t="s">
        <v>43</v>
      </c>
      <c r="P2" s="118" t="s">
        <v>44</v>
      </c>
      <c r="Q2" s="118" t="s">
        <v>45</v>
      </c>
      <c r="R2" s="118" t="s">
        <v>46</v>
      </c>
      <c r="S2" s="118" t="s">
        <v>47</v>
      </c>
      <c r="T2" s="118" t="s">
        <v>48</v>
      </c>
      <c r="U2" s="118" t="s">
        <v>49</v>
      </c>
      <c r="V2" s="118" t="s">
        <v>50</v>
      </c>
      <c r="W2" s="118" t="s">
        <v>51</v>
      </c>
      <c r="X2" s="118" t="s">
        <v>52</v>
      </c>
      <c r="Y2" s="118" t="s">
        <v>107</v>
      </c>
      <c r="Z2" s="118" t="s">
        <v>154</v>
      </c>
      <c r="AA2" s="118" t="s">
        <v>53</v>
      </c>
      <c r="AB2" s="118" t="s">
        <v>54</v>
      </c>
      <c r="AC2" s="118" t="s">
        <v>55</v>
      </c>
      <c r="AD2" s="118" t="s">
        <v>56</v>
      </c>
      <c r="AE2" s="118" t="s">
        <v>57</v>
      </c>
      <c r="AF2" s="118" t="s">
        <v>58</v>
      </c>
      <c r="AG2" s="118" t="s">
        <v>59</v>
      </c>
      <c r="AH2" s="118" t="s">
        <v>60</v>
      </c>
      <c r="AI2" s="48"/>
      <c r="AJ2" s="1"/>
      <c r="AK2" s="1"/>
      <c r="AL2" s="1"/>
    </row>
    <row r="3" spans="1:38" ht="13.5">
      <c r="A3" s="3"/>
      <c r="B3" s="189" t="s">
        <v>38</v>
      </c>
      <c r="C3" s="189"/>
      <c r="D3" s="189"/>
      <c r="E3" s="189"/>
      <c r="F3" s="189"/>
      <c r="G3" s="189"/>
      <c r="H3" s="189"/>
      <c r="I3" s="3"/>
      <c r="J3" s="105"/>
      <c r="K3" s="105"/>
      <c r="L3" s="47"/>
      <c r="N3" s="119" t="s">
        <v>66</v>
      </c>
      <c r="O3" s="119" t="s">
        <v>67</v>
      </c>
      <c r="P3" s="119" t="s">
        <v>72</v>
      </c>
      <c r="Q3" s="119" t="s">
        <v>75</v>
      </c>
      <c r="R3" s="119" t="s">
        <v>81</v>
      </c>
      <c r="S3" s="119" t="s">
        <v>85</v>
      </c>
      <c r="T3" s="119" t="s">
        <v>88</v>
      </c>
      <c r="U3" s="119" t="s">
        <v>92</v>
      </c>
      <c r="V3" s="119" t="s">
        <v>96</v>
      </c>
      <c r="W3" s="119" t="s">
        <v>164</v>
      </c>
      <c r="X3" s="119" t="s">
        <v>102</v>
      </c>
      <c r="Y3" s="119" t="s">
        <v>130</v>
      </c>
      <c r="Z3" s="119" t="s">
        <v>108</v>
      </c>
      <c r="AA3" s="119" t="s">
        <v>110</v>
      </c>
      <c r="AB3" s="119" t="s">
        <v>113</v>
      </c>
      <c r="AC3" s="119" t="s">
        <v>117</v>
      </c>
      <c r="AD3" s="119" t="s">
        <v>120</v>
      </c>
      <c r="AE3" s="120" t="s">
        <v>156</v>
      </c>
      <c r="AF3" s="119" t="s">
        <v>123</v>
      </c>
      <c r="AG3" s="119" t="s">
        <v>167</v>
      </c>
      <c r="AH3" s="119" t="s">
        <v>127</v>
      </c>
      <c r="AI3" s="48"/>
      <c r="AJ3" s="258"/>
      <c r="AK3" s="1"/>
      <c r="AL3" s="1"/>
    </row>
    <row r="4" spans="1:38" ht="14.25" thickBot="1">
      <c r="A4" s="3"/>
      <c r="B4" s="190"/>
      <c r="C4" s="190"/>
      <c r="D4" s="190"/>
      <c r="E4" s="190"/>
      <c r="F4" s="190"/>
      <c r="G4" s="190"/>
      <c r="H4" s="190"/>
      <c r="I4" s="3"/>
      <c r="J4" s="105"/>
      <c r="K4" s="105"/>
      <c r="L4" s="47"/>
      <c r="N4" s="119" t="s">
        <v>132</v>
      </c>
      <c r="O4" s="119" t="s">
        <v>135</v>
      </c>
      <c r="P4" s="119" t="s">
        <v>70</v>
      </c>
      <c r="Q4" s="119" t="s">
        <v>76</v>
      </c>
      <c r="R4" s="119" t="s">
        <v>131</v>
      </c>
      <c r="S4" s="119" t="s">
        <v>86</v>
      </c>
      <c r="T4" s="119" t="s">
        <v>89</v>
      </c>
      <c r="U4" s="119" t="s">
        <v>93</v>
      </c>
      <c r="V4" s="119" t="s">
        <v>97</v>
      </c>
      <c r="W4" s="119"/>
      <c r="X4" s="119" t="s">
        <v>103</v>
      </c>
      <c r="Y4" s="119" t="s">
        <v>157</v>
      </c>
      <c r="Z4" s="119" t="s">
        <v>109</v>
      </c>
      <c r="AA4" s="119" t="s">
        <v>111</v>
      </c>
      <c r="AB4" s="119" t="s">
        <v>114</v>
      </c>
      <c r="AC4" s="119" t="s">
        <v>115</v>
      </c>
      <c r="AD4" s="119" t="s">
        <v>121</v>
      </c>
      <c r="AE4" s="119"/>
      <c r="AF4" s="119" t="s">
        <v>124</v>
      </c>
      <c r="AG4" s="119" t="s">
        <v>168</v>
      </c>
      <c r="AH4" s="119" t="s">
        <v>128</v>
      </c>
      <c r="AI4" s="48"/>
      <c r="AJ4" s="258"/>
      <c r="AK4" s="1"/>
      <c r="AL4" s="1"/>
    </row>
    <row r="5" spans="1:38" ht="16.5" thickBot="1">
      <c r="A5" s="3"/>
      <c r="B5" s="174" t="s">
        <v>32</v>
      </c>
      <c r="C5" s="175"/>
      <c r="D5" s="112" t="s">
        <v>163</v>
      </c>
      <c r="E5" s="4" t="s">
        <v>33</v>
      </c>
      <c r="F5" s="104">
        <v>39600</v>
      </c>
      <c r="G5" s="4" t="s">
        <v>34</v>
      </c>
      <c r="H5" s="110">
        <v>5</v>
      </c>
      <c r="I5" s="16"/>
      <c r="J5" s="16"/>
      <c r="K5" s="16"/>
      <c r="L5" s="47"/>
      <c r="N5" s="119" t="s">
        <v>134</v>
      </c>
      <c r="O5" s="119" t="s">
        <v>68</v>
      </c>
      <c r="P5" s="119" t="s">
        <v>133</v>
      </c>
      <c r="Q5" s="119" t="s">
        <v>77</v>
      </c>
      <c r="R5" s="119" t="s">
        <v>83</v>
      </c>
      <c r="S5" s="119" t="s">
        <v>87</v>
      </c>
      <c r="T5" s="119" t="s">
        <v>90</v>
      </c>
      <c r="U5" s="119" t="s">
        <v>94</v>
      </c>
      <c r="V5" s="119" t="s">
        <v>98</v>
      </c>
      <c r="W5" s="119"/>
      <c r="X5" s="119" t="s">
        <v>104</v>
      </c>
      <c r="Y5" s="119" t="s">
        <v>150</v>
      </c>
      <c r="Z5" s="119"/>
      <c r="AA5" s="119" t="s">
        <v>112</v>
      </c>
      <c r="AB5" s="119"/>
      <c r="AC5" s="119" t="s">
        <v>116</v>
      </c>
      <c r="AD5" s="119" t="s">
        <v>118</v>
      </c>
      <c r="AE5" s="121"/>
      <c r="AF5" s="119" t="s">
        <v>125</v>
      </c>
      <c r="AG5" s="119" t="s">
        <v>166</v>
      </c>
      <c r="AH5" s="48"/>
      <c r="AI5" s="119"/>
      <c r="AJ5" s="258"/>
      <c r="AK5" s="1"/>
      <c r="AL5" s="1"/>
    </row>
    <row r="6" spans="1:38" ht="21" customHeight="1" thickBot="1">
      <c r="A6" s="3"/>
      <c r="B6" s="197" t="s">
        <v>42</v>
      </c>
      <c r="C6" s="198"/>
      <c r="D6" s="35"/>
      <c r="E6" s="42" t="str">
        <f>IF(D6="","　　←▼をクリックして選んでください","")</f>
        <v>　　←▼をクリックして選んでください</v>
      </c>
      <c r="F6" s="18"/>
      <c r="G6" s="19"/>
      <c r="H6" s="3"/>
      <c r="I6" s="16"/>
      <c r="J6" s="16"/>
      <c r="K6" s="16"/>
      <c r="L6" s="47">
        <f>IF(E6="",0,1)</f>
        <v>1</v>
      </c>
      <c r="N6" s="119"/>
      <c r="O6" s="119" t="s">
        <v>148</v>
      </c>
      <c r="P6" s="119" t="s">
        <v>69</v>
      </c>
      <c r="Q6" s="119" t="s">
        <v>78</v>
      </c>
      <c r="R6" s="119" t="s">
        <v>82</v>
      </c>
      <c r="S6" s="119" t="s">
        <v>153</v>
      </c>
      <c r="T6" s="119" t="s">
        <v>91</v>
      </c>
      <c r="U6" s="119" t="s">
        <v>160</v>
      </c>
      <c r="V6" s="119" t="s">
        <v>99</v>
      </c>
      <c r="W6" s="119"/>
      <c r="X6" s="119" t="s">
        <v>105</v>
      </c>
      <c r="Y6" s="121"/>
      <c r="Z6" s="119"/>
      <c r="AA6" s="119"/>
      <c r="AB6" s="121"/>
      <c r="AC6" s="119" t="s">
        <v>175</v>
      </c>
      <c r="AD6" s="119" t="s">
        <v>119</v>
      </c>
      <c r="AE6" s="121"/>
      <c r="AF6" s="119" t="s">
        <v>126</v>
      </c>
      <c r="AG6" s="119" t="s">
        <v>169</v>
      </c>
      <c r="AH6" s="48"/>
      <c r="AI6" s="121"/>
      <c r="AJ6" s="259"/>
      <c r="AK6" s="1"/>
      <c r="AL6" s="1"/>
    </row>
    <row r="7" spans="1:38" ht="21" customHeight="1" thickBot="1">
      <c r="A7" s="3"/>
      <c r="B7" s="178" t="s">
        <v>0</v>
      </c>
      <c r="C7" s="179"/>
      <c r="D7" s="201"/>
      <c r="E7" s="202"/>
      <c r="F7" s="44">
        <f>IF(AND(D7="",D6&lt;&gt;""),"　　←次はクラブ名を選んでください","")</f>
      </c>
      <c r="G7" s="17"/>
      <c r="H7" s="3"/>
      <c r="I7" s="16"/>
      <c r="J7" s="16"/>
      <c r="K7" s="16"/>
      <c r="L7" s="47">
        <f>IF(F7="",0,1)</f>
        <v>0</v>
      </c>
      <c r="N7" s="122"/>
      <c r="O7" s="119"/>
      <c r="P7" s="119" t="s">
        <v>74</v>
      </c>
      <c r="Q7" s="119" t="s">
        <v>79</v>
      </c>
      <c r="R7" s="119" t="s">
        <v>84</v>
      </c>
      <c r="S7" s="123" t="s">
        <v>155</v>
      </c>
      <c r="T7" s="119"/>
      <c r="U7" s="119" t="s">
        <v>161</v>
      </c>
      <c r="V7" s="119" t="s">
        <v>100</v>
      </c>
      <c r="W7" s="121"/>
      <c r="X7" s="119" t="s">
        <v>106</v>
      </c>
      <c r="Y7" s="121"/>
      <c r="Z7" s="119"/>
      <c r="AA7" s="119"/>
      <c r="AB7" s="121"/>
      <c r="AC7" s="119"/>
      <c r="AD7" s="119" t="s">
        <v>122</v>
      </c>
      <c r="AE7" s="121"/>
      <c r="AF7" s="119" t="s">
        <v>136</v>
      </c>
      <c r="AG7" s="119" t="s">
        <v>170</v>
      </c>
      <c r="AH7" s="48"/>
      <c r="AI7" s="121"/>
      <c r="AJ7" s="259"/>
      <c r="AK7" s="1"/>
      <c r="AL7" s="1"/>
    </row>
    <row r="8" spans="1:38" ht="21" customHeight="1" thickBot="1">
      <c r="A8" s="3"/>
      <c r="B8" s="178" t="s">
        <v>1</v>
      </c>
      <c r="C8" s="179"/>
      <c r="D8" s="224"/>
      <c r="E8" s="224"/>
      <c r="F8" s="224"/>
      <c r="G8" s="43">
        <f>IF(D7="","",IF(D8="","　　←代表者の住所を入力してください",""))</f>
      </c>
      <c r="H8" s="9"/>
      <c r="I8" s="114"/>
      <c r="J8" s="114"/>
      <c r="K8" s="114"/>
      <c r="L8" s="47">
        <f>IF(F8="",0,1)</f>
        <v>0</v>
      </c>
      <c r="N8" s="122"/>
      <c r="O8" s="119"/>
      <c r="P8" s="119" t="s">
        <v>73</v>
      </c>
      <c r="Q8" s="119" t="s">
        <v>80</v>
      </c>
      <c r="R8" s="119" t="s">
        <v>137</v>
      </c>
      <c r="S8" s="122"/>
      <c r="T8" s="122"/>
      <c r="U8" s="119" t="s">
        <v>95</v>
      </c>
      <c r="V8" s="119" t="s">
        <v>101</v>
      </c>
      <c r="W8" s="122"/>
      <c r="X8" s="119" t="s">
        <v>149</v>
      </c>
      <c r="Y8" s="121"/>
      <c r="Z8" s="122"/>
      <c r="AA8" s="122"/>
      <c r="AB8" s="121"/>
      <c r="AC8" s="122"/>
      <c r="AD8" s="123" t="s">
        <v>159</v>
      </c>
      <c r="AE8" s="121"/>
      <c r="AF8" s="119" t="s">
        <v>138</v>
      </c>
      <c r="AG8" s="119" t="s">
        <v>165</v>
      </c>
      <c r="AH8" s="48"/>
      <c r="AI8" s="121"/>
      <c r="AJ8" s="259"/>
      <c r="AK8" s="1"/>
      <c r="AL8" s="1"/>
    </row>
    <row r="9" spans="1:38" ht="21" customHeight="1">
      <c r="A9" s="3"/>
      <c r="B9" s="178" t="s">
        <v>2</v>
      </c>
      <c r="C9" s="179"/>
      <c r="D9" s="191"/>
      <c r="E9" s="192"/>
      <c r="F9" s="45">
        <f>IF(D8="","",IF(D9="","　　←代表者名を入力してください",""))</f>
      </c>
      <c r="G9" s="36"/>
      <c r="H9" s="3"/>
      <c r="I9" s="16"/>
      <c r="J9" s="16"/>
      <c r="K9" s="16"/>
      <c r="L9" s="47">
        <f>IF(G9="",0,1)</f>
        <v>0</v>
      </c>
      <c r="N9" s="122"/>
      <c r="O9" s="121"/>
      <c r="P9" s="119" t="s">
        <v>71</v>
      </c>
      <c r="Q9" s="119" t="s">
        <v>162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1"/>
      <c r="AF9" s="122"/>
      <c r="AG9" s="119" t="s">
        <v>171</v>
      </c>
      <c r="AH9" s="48"/>
      <c r="AI9" s="121"/>
      <c r="AJ9" s="259"/>
      <c r="AK9" s="1"/>
      <c r="AL9" s="1"/>
    </row>
    <row r="10" spans="1:38" ht="21" customHeight="1" thickBot="1">
      <c r="A10" s="3"/>
      <c r="B10" s="185" t="s">
        <v>3</v>
      </c>
      <c r="C10" s="186"/>
      <c r="D10" s="193"/>
      <c r="E10" s="194"/>
      <c r="F10" s="46">
        <f>IF(D9="","",IF(D10="","　　←代表者の電話番号を入力してください",""))</f>
      </c>
      <c r="G10" s="12"/>
      <c r="H10" s="3"/>
      <c r="I10" s="16"/>
      <c r="J10" s="56"/>
      <c r="K10" s="16"/>
      <c r="L10" s="47">
        <f>IF(F10="",0,1)</f>
        <v>0</v>
      </c>
      <c r="N10" s="122"/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1"/>
      <c r="AF10" s="121"/>
      <c r="AG10" s="121"/>
      <c r="AH10" s="119"/>
      <c r="AI10" s="121"/>
      <c r="AJ10" s="259"/>
      <c r="AK10" s="1"/>
      <c r="AL10" s="1"/>
    </row>
    <row r="11" spans="1:38" ht="18" customHeight="1">
      <c r="A11" s="3"/>
      <c r="B11" s="3"/>
      <c r="C11" s="3"/>
      <c r="D11" s="3"/>
      <c r="E11" s="3"/>
      <c r="F11" s="3"/>
      <c r="G11" s="3"/>
      <c r="H11" s="3"/>
      <c r="I11" s="16"/>
      <c r="J11" s="16"/>
      <c r="K11" s="16"/>
      <c r="L11" s="47">
        <f>IF(F11="",0,1)</f>
        <v>0</v>
      </c>
      <c r="N11" s="116"/>
      <c r="O11" s="115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5"/>
      <c r="AF11" s="115"/>
      <c r="AG11" s="115"/>
      <c r="AH11" s="124"/>
      <c r="AI11" s="115"/>
      <c r="AJ11" s="259"/>
      <c r="AK11" s="1"/>
      <c r="AL11" s="1"/>
    </row>
    <row r="12" spans="1:38" ht="18" customHeight="1">
      <c r="A12" s="3"/>
      <c r="B12" s="195" t="s">
        <v>37</v>
      </c>
      <c r="C12" s="195"/>
      <c r="D12" s="195"/>
      <c r="E12" s="195"/>
      <c r="F12" s="3"/>
      <c r="G12" s="3"/>
      <c r="H12" s="3"/>
      <c r="I12" s="16"/>
      <c r="J12" s="16"/>
      <c r="K12" s="16"/>
      <c r="L12" s="47"/>
      <c r="N12" s="116"/>
      <c r="O12" s="115"/>
      <c r="P12" s="1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"/>
      <c r="AK12" s="1"/>
      <c r="AL12" s="1"/>
    </row>
    <row r="13" spans="1:38" ht="5.25" customHeight="1" thickBot="1">
      <c r="A13" s="3"/>
      <c r="B13" s="196"/>
      <c r="C13" s="196"/>
      <c r="D13" s="196"/>
      <c r="E13" s="196"/>
      <c r="F13" s="3"/>
      <c r="G13" s="3"/>
      <c r="H13" s="3"/>
      <c r="I13" s="16"/>
      <c r="J13" s="16"/>
      <c r="K13" s="16"/>
      <c r="L13" s="4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0.25" customHeight="1" thickBot="1">
      <c r="A14" s="3"/>
      <c r="B14" s="226" t="s">
        <v>35</v>
      </c>
      <c r="C14" s="227"/>
      <c r="D14" s="10" t="s">
        <v>6</v>
      </c>
      <c r="E14" s="11" t="s">
        <v>7</v>
      </c>
      <c r="F14" s="3"/>
      <c r="G14" s="3"/>
      <c r="H14" s="3"/>
      <c r="I14" s="16"/>
      <c r="J14" s="16"/>
      <c r="K14" s="16"/>
      <c r="L14" s="4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0.25" customHeight="1">
      <c r="A15" s="3"/>
      <c r="B15" s="228" t="s">
        <v>40</v>
      </c>
      <c r="C15" s="229"/>
      <c r="D15" s="23">
        <f>F5</f>
        <v>39600</v>
      </c>
      <c r="E15" s="31">
        <f>D15</f>
        <v>39600</v>
      </c>
      <c r="F15" s="3"/>
      <c r="G15" s="3"/>
      <c r="H15" s="3"/>
      <c r="I15" s="16"/>
      <c r="J15" s="16"/>
      <c r="K15" s="16"/>
      <c r="L15" s="4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0.25" customHeight="1">
      <c r="A16" s="3"/>
      <c r="B16" s="199" t="s">
        <v>143</v>
      </c>
      <c r="C16" s="200"/>
      <c r="D16" s="25"/>
      <c r="E16" s="32"/>
      <c r="F16" s="3"/>
      <c r="G16" s="3"/>
      <c r="H16" s="3"/>
      <c r="I16" s="16"/>
      <c r="J16" s="16"/>
      <c r="K16" s="16"/>
      <c r="L16" s="47"/>
      <c r="N16" s="1"/>
      <c r="O16" s="1"/>
      <c r="P16" s="10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00"/>
      <c r="AL16" s="100"/>
    </row>
    <row r="17" spans="1:38" ht="32.25" customHeight="1">
      <c r="A17" s="3"/>
      <c r="B17" s="199" t="s">
        <v>146</v>
      </c>
      <c r="C17" s="200"/>
      <c r="D17" s="25"/>
      <c r="E17" s="32"/>
      <c r="F17" s="3"/>
      <c r="G17" s="3"/>
      <c r="H17" s="3"/>
      <c r="I17" s="16"/>
      <c r="J17" s="16"/>
      <c r="K17" s="16"/>
      <c r="L17" s="4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ht="20.25" customHeight="1">
      <c r="A18" s="3"/>
      <c r="B18" s="230" t="s">
        <v>147</v>
      </c>
      <c r="C18" s="231"/>
      <c r="D18" s="25"/>
      <c r="E18" s="32"/>
      <c r="F18" s="3"/>
      <c r="G18" s="3"/>
      <c r="H18" s="3"/>
      <c r="I18" s="16"/>
      <c r="J18" s="16"/>
      <c r="K18" s="16"/>
      <c r="L18" s="47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38" ht="20.25" customHeight="1">
      <c r="A19" s="3"/>
      <c r="B19" s="180"/>
      <c r="C19" s="181"/>
      <c r="D19" s="27"/>
      <c r="E19" s="33"/>
      <c r="F19" s="3"/>
      <c r="G19" s="3"/>
      <c r="H19" s="3"/>
      <c r="I19" s="16"/>
      <c r="J19" s="16"/>
      <c r="K19" s="16"/>
      <c r="L19" s="47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</row>
    <row r="20" spans="1:38" ht="20.25" customHeight="1">
      <c r="A20" s="3"/>
      <c r="B20" s="180"/>
      <c r="C20" s="181"/>
      <c r="D20" s="25"/>
      <c r="E20" s="32"/>
      <c r="F20" s="3"/>
      <c r="G20" s="3"/>
      <c r="H20" s="3"/>
      <c r="I20" s="16"/>
      <c r="J20" s="16"/>
      <c r="K20" s="16"/>
      <c r="L20" s="47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</row>
    <row r="21" spans="1:38" ht="20.25" customHeight="1">
      <c r="A21" s="3"/>
      <c r="B21" s="232" t="s">
        <v>174</v>
      </c>
      <c r="C21" s="233"/>
      <c r="D21" s="38"/>
      <c r="E21" s="49">
        <f>IF(D21="","",D21)</f>
      </c>
      <c r="F21" s="3"/>
      <c r="G21" s="3"/>
      <c r="H21" s="3"/>
      <c r="I21" s="16"/>
      <c r="J21" s="16"/>
      <c r="K21" s="16"/>
      <c r="L21" s="47"/>
      <c r="N21" s="100"/>
      <c r="O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</row>
    <row r="22" spans="1:38" ht="20.25" customHeight="1" thickBot="1">
      <c r="A22" s="3"/>
      <c r="B22" s="185" t="s">
        <v>26</v>
      </c>
      <c r="C22" s="186"/>
      <c r="D22" s="50">
        <f>SUM(D15:D21)</f>
        <v>39600</v>
      </c>
      <c r="E22" s="34">
        <f>SUM(E15:E21)</f>
        <v>39600</v>
      </c>
      <c r="G22" s="3"/>
      <c r="H22" s="3"/>
      <c r="I22" s="16"/>
      <c r="J22" s="16"/>
      <c r="K22" s="16"/>
      <c r="L22" s="47"/>
      <c r="AK22" s="100"/>
      <c r="AL22" s="100"/>
    </row>
    <row r="23" spans="1:38" ht="28.5" customHeight="1">
      <c r="A23" s="3"/>
      <c r="B23" s="3"/>
      <c r="C23" s="3"/>
      <c r="D23" s="41">
        <f>IF(D22=F5,"",IF(D22=D33,"","　↑↓　予算額は,収入と支出（★印）を必ず一致させてください！"))</f>
      </c>
      <c r="E23" s="3"/>
      <c r="F23" s="3"/>
      <c r="G23" s="3"/>
      <c r="H23" s="3"/>
      <c r="I23" s="16"/>
      <c r="J23" s="16"/>
      <c r="K23" s="16"/>
      <c r="L23" s="47"/>
      <c r="AK23" s="100"/>
      <c r="AL23" s="100"/>
    </row>
    <row r="24" spans="1:12" ht="21" thickBot="1">
      <c r="A24" s="3"/>
      <c r="B24" s="196" t="s">
        <v>36</v>
      </c>
      <c r="C24" s="196"/>
      <c r="D24" s="196"/>
      <c r="E24" s="196"/>
      <c r="F24" s="196"/>
      <c r="G24" s="3"/>
      <c r="H24" s="3"/>
      <c r="I24" s="16"/>
      <c r="J24" s="16"/>
      <c r="K24" s="16"/>
      <c r="L24" s="47">
        <f>IF(D22=F5,1,0)</f>
        <v>1</v>
      </c>
    </row>
    <row r="25" spans="1:12" ht="27" thickBot="1">
      <c r="A25" s="3"/>
      <c r="B25" s="226" t="s">
        <v>35</v>
      </c>
      <c r="C25" s="227"/>
      <c r="D25" s="20" t="s">
        <v>6</v>
      </c>
      <c r="E25" s="21" t="s">
        <v>7</v>
      </c>
      <c r="F25" s="22" t="s">
        <v>39</v>
      </c>
      <c r="G25" s="3"/>
      <c r="H25" s="3"/>
      <c r="I25" s="16"/>
      <c r="J25" s="16"/>
      <c r="K25" s="16"/>
      <c r="L25" s="47">
        <f>IF(D22=D33,0,1)</f>
        <v>1</v>
      </c>
    </row>
    <row r="26" spans="1:12" ht="42.75" customHeight="1">
      <c r="A26" s="3"/>
      <c r="B26" s="228" t="s">
        <v>61</v>
      </c>
      <c r="C26" s="229"/>
      <c r="D26" s="23">
        <v>7000</v>
      </c>
      <c r="E26" s="24">
        <f>D26</f>
        <v>7000</v>
      </c>
      <c r="F26" s="8"/>
      <c r="G26" s="3"/>
      <c r="H26" s="3"/>
      <c r="I26" s="16"/>
      <c r="J26" s="16"/>
      <c r="K26" s="16"/>
      <c r="L26" s="47">
        <f>IF(F5=F33,0,1)</f>
        <v>1</v>
      </c>
    </row>
    <row r="27" spans="1:12" ht="27" customHeight="1">
      <c r="A27" s="3"/>
      <c r="B27" s="176" t="s">
        <v>141</v>
      </c>
      <c r="C27" s="177"/>
      <c r="D27" s="25"/>
      <c r="E27" s="26"/>
      <c r="F27" s="7"/>
      <c r="G27" s="3"/>
      <c r="H27" s="3"/>
      <c r="I27" s="16"/>
      <c r="J27" s="16"/>
      <c r="K27" s="16"/>
      <c r="L27" s="48"/>
    </row>
    <row r="28" spans="1:12" ht="35.25" customHeight="1" thickBot="1">
      <c r="A28" s="3"/>
      <c r="B28" s="236" t="s">
        <v>142</v>
      </c>
      <c r="C28" s="237"/>
      <c r="D28" s="38"/>
      <c r="E28" s="38"/>
      <c r="F28" s="39"/>
      <c r="G28" s="3"/>
      <c r="H28" s="3"/>
      <c r="I28" s="16"/>
      <c r="J28" s="16"/>
      <c r="K28" s="16"/>
      <c r="L28" s="47"/>
    </row>
    <row r="29" spans="1:12" ht="31.5" customHeight="1" thickTop="1">
      <c r="A29" s="3"/>
      <c r="B29" s="176" t="s">
        <v>62</v>
      </c>
      <c r="C29" s="177"/>
      <c r="D29" s="25"/>
      <c r="E29" s="26"/>
      <c r="F29" s="52"/>
      <c r="G29" s="37">
        <f>IF(AND(E26&lt;&gt;E33,F29="",F30="",F32=""),"←補助金39,600円を振り分けてください",IF(F29-E29&gt;0,"　←補助金が支出額を上回っています！訂正してください！",""))</f>
      </c>
      <c r="H29" s="3"/>
      <c r="I29" s="16"/>
      <c r="J29" s="16"/>
      <c r="K29" s="16"/>
      <c r="L29" s="47">
        <f>IF(G29="",0,1)</f>
        <v>0</v>
      </c>
    </row>
    <row r="30" spans="1:12" ht="28.5" customHeight="1">
      <c r="A30" s="3"/>
      <c r="B30" s="176" t="s">
        <v>63</v>
      </c>
      <c r="C30" s="177"/>
      <c r="D30" s="27"/>
      <c r="E30" s="28"/>
      <c r="F30" s="53"/>
      <c r="G30" s="37">
        <f>IF(F30-E30&gt;0,"　←補助金が支出額を上回っています！訂正してください！","")</f>
      </c>
      <c r="H30" s="3"/>
      <c r="I30" s="16"/>
      <c r="J30" s="16"/>
      <c r="K30" s="16"/>
      <c r="L30" s="47">
        <f>IF(G30="",0,1)</f>
        <v>0</v>
      </c>
    </row>
    <row r="31" spans="1:12" ht="28.5" customHeight="1">
      <c r="A31" s="3"/>
      <c r="B31" s="176" t="s">
        <v>145</v>
      </c>
      <c r="C31" s="177"/>
      <c r="D31" s="25"/>
      <c r="E31" s="26"/>
      <c r="F31" s="54"/>
      <c r="G31" s="37"/>
      <c r="H31" s="3"/>
      <c r="I31" s="16"/>
      <c r="J31" s="16"/>
      <c r="K31" s="16"/>
      <c r="L31" s="47">
        <f>IF(G31="",0,1)</f>
        <v>0</v>
      </c>
    </row>
    <row r="32" spans="1:12" ht="28.5" customHeight="1" thickBot="1">
      <c r="A32" s="3"/>
      <c r="B32" s="234"/>
      <c r="C32" s="235"/>
      <c r="D32" s="29"/>
      <c r="E32" s="30"/>
      <c r="F32" s="55"/>
      <c r="G32" s="37">
        <f>IF(F32-E32&gt;0,"　←補助金が支出額を上回っています！訂正してください！","")</f>
      </c>
      <c r="H32" s="3"/>
      <c r="I32" s="16"/>
      <c r="J32" s="16"/>
      <c r="K32" s="16"/>
      <c r="L32" s="47">
        <f>IF(G32="",0,1)</f>
        <v>0</v>
      </c>
    </row>
    <row r="33" spans="1:18" ht="27.75" customHeight="1" thickBot="1">
      <c r="A33" s="3"/>
      <c r="B33" s="174" t="s">
        <v>26</v>
      </c>
      <c r="C33" s="175"/>
      <c r="D33" s="13">
        <f>SUM(D26:D32)</f>
        <v>7000</v>
      </c>
      <c r="E33" s="14">
        <f>SUM(E26:E32)</f>
        <v>7000</v>
      </c>
      <c r="F33" s="51">
        <f>SUM(F26:F32)</f>
        <v>0</v>
      </c>
      <c r="G33" s="37">
        <f>IF(F33=0,"",IF(F5&lt;&gt;F33,CONCATENATE("　←合計額が",F5,"円に一致しません！訂正してください！"),""))</f>
      </c>
      <c r="H33" s="3"/>
      <c r="I33" s="16"/>
      <c r="J33" s="16"/>
      <c r="K33" s="16"/>
      <c r="L33" s="47"/>
      <c r="R33" s="56" t="s">
        <v>129</v>
      </c>
    </row>
    <row r="34" spans="1:34" ht="26.25">
      <c r="A34" s="3"/>
      <c r="B34" s="3"/>
      <c r="C34" s="3"/>
      <c r="D34" s="3"/>
      <c r="E34" s="3"/>
      <c r="F34" s="3"/>
      <c r="G34" s="3"/>
      <c r="H34" s="3"/>
      <c r="I34" s="16"/>
      <c r="J34" s="16"/>
      <c r="K34" s="16"/>
      <c r="L34" s="47"/>
      <c r="V34" s="182" t="str">
        <f>CONCATENATE("令和",H5,"年度　平塚市老人クラブ事業実績報告書")</f>
        <v>令和5年度　平塚市老人クラブ事業実績報告書</v>
      </c>
      <c r="W34" s="183"/>
      <c r="X34" s="183"/>
      <c r="Y34" s="183"/>
      <c r="Z34" s="183"/>
      <c r="AA34" s="183"/>
      <c r="AB34" s="183"/>
      <c r="AC34" s="183"/>
      <c r="AD34" s="183"/>
      <c r="AE34" s="183"/>
      <c r="AF34" s="184"/>
      <c r="AG34" s="240"/>
      <c r="AH34" s="57"/>
    </row>
    <row r="35" spans="1:16" ht="13.5">
      <c r="A35" s="3"/>
      <c r="B35" s="3"/>
      <c r="C35" s="3"/>
      <c r="D35" s="3"/>
      <c r="E35" s="3"/>
      <c r="F35" s="3"/>
      <c r="G35" s="3"/>
      <c r="H35" s="3"/>
      <c r="I35" s="16"/>
      <c r="J35" s="16"/>
      <c r="K35" s="16"/>
      <c r="L35" s="47"/>
      <c r="P35" s="209"/>
    </row>
    <row r="36" spans="1:36" ht="27.75" customHeight="1">
      <c r="A36" s="3"/>
      <c r="B36" s="212" t="str">
        <f>IF(D6="","×まだ印刷できません",IF(L36=0,"お持ちのＰＣのやり方で印刷してください","×まだ印刷できません"))</f>
        <v>×まだ印刷できません</v>
      </c>
      <c r="C36" s="212"/>
      <c r="D36" s="212"/>
      <c r="E36" s="212"/>
      <c r="F36" s="212"/>
      <c r="G36" s="3"/>
      <c r="H36" s="3"/>
      <c r="I36" s="16"/>
      <c r="J36" s="16"/>
      <c r="K36" s="16"/>
      <c r="L36" s="47">
        <f>SUM(L5:L35)</f>
        <v>4</v>
      </c>
      <c r="N36" s="209"/>
      <c r="O36" s="209"/>
      <c r="P36" s="209"/>
      <c r="R36" s="56" t="s">
        <v>15</v>
      </c>
      <c r="AC36" s="151" t="s">
        <v>64</v>
      </c>
      <c r="AD36" s="151"/>
      <c r="AE36" s="151"/>
      <c r="AF36" s="151"/>
      <c r="AG36" s="125"/>
      <c r="AI36" s="163" t="s">
        <v>172</v>
      </c>
      <c r="AJ36" s="163"/>
    </row>
    <row r="37" spans="1:36" ht="13.5" customHeight="1" thickBot="1">
      <c r="A37" s="3"/>
      <c r="B37" s="212"/>
      <c r="C37" s="212"/>
      <c r="D37" s="212"/>
      <c r="E37" s="212"/>
      <c r="F37" s="212"/>
      <c r="G37" s="3"/>
      <c r="H37" s="3"/>
      <c r="I37" s="16"/>
      <c r="J37" s="16"/>
      <c r="K37" s="16"/>
      <c r="L37" s="225"/>
      <c r="M37" s="218"/>
      <c r="N37" s="209"/>
      <c r="O37" s="209"/>
      <c r="R37" s="56" t="s">
        <v>16</v>
      </c>
      <c r="AC37" s="109"/>
      <c r="AD37" s="109"/>
      <c r="AE37" s="109"/>
      <c r="AF37" s="109"/>
      <c r="AG37" s="241"/>
      <c r="AI37" s="164"/>
      <c r="AJ37" s="164"/>
    </row>
    <row r="38" spans="1:36" ht="18.75" customHeight="1">
      <c r="A38" s="3"/>
      <c r="B38" s="40"/>
      <c r="C38" s="40"/>
      <c r="D38" s="40"/>
      <c r="E38" s="40"/>
      <c r="F38" s="40"/>
      <c r="G38" s="3"/>
      <c r="H38" s="3"/>
      <c r="I38" s="16"/>
      <c r="J38" s="16"/>
      <c r="K38" s="16"/>
      <c r="L38" s="225"/>
      <c r="M38" s="218"/>
      <c r="R38" s="134" t="s">
        <v>22</v>
      </c>
      <c r="S38" s="58" t="s">
        <v>0</v>
      </c>
      <c r="T38" s="59"/>
      <c r="U38" s="59"/>
      <c r="V38" s="59"/>
      <c r="W38" s="219">
        <f>IF(D6="","",D6)</f>
      </c>
      <c r="X38" s="219"/>
      <c r="Y38" s="219"/>
      <c r="Z38" s="220"/>
      <c r="AA38" s="60"/>
      <c r="AB38" s="165" t="s">
        <v>11</v>
      </c>
      <c r="AC38" s="168" t="s">
        <v>23</v>
      </c>
      <c r="AD38" s="169"/>
      <c r="AE38" s="170"/>
      <c r="AF38" s="154" t="s">
        <v>24</v>
      </c>
      <c r="AG38" s="154"/>
      <c r="AH38" s="155"/>
      <c r="AI38" s="155"/>
      <c r="AJ38" s="156"/>
    </row>
    <row r="39" spans="1:36" ht="31.5" customHeight="1">
      <c r="A39" s="3"/>
      <c r="B39" s="3"/>
      <c r="C39" s="3"/>
      <c r="D39" s="3"/>
      <c r="E39" s="3"/>
      <c r="F39" s="3"/>
      <c r="G39" s="3"/>
      <c r="H39" s="3"/>
      <c r="I39" s="16"/>
      <c r="J39" s="16"/>
      <c r="K39" s="16"/>
      <c r="L39" s="16"/>
      <c r="R39" s="135"/>
      <c r="S39" s="61"/>
      <c r="T39" s="157">
        <f>IF(D7="","",D7)</f>
      </c>
      <c r="U39" s="157"/>
      <c r="V39" s="157"/>
      <c r="W39" s="157"/>
      <c r="X39" s="157"/>
      <c r="Y39" s="157"/>
      <c r="Z39" s="158"/>
      <c r="AA39" s="62"/>
      <c r="AB39" s="166"/>
      <c r="AC39" s="63" t="s">
        <v>27</v>
      </c>
      <c r="AD39" s="64" t="s">
        <v>6</v>
      </c>
      <c r="AE39" s="65" t="s">
        <v>7</v>
      </c>
      <c r="AF39" s="66" t="s">
        <v>27</v>
      </c>
      <c r="AG39" s="242" t="s">
        <v>8</v>
      </c>
      <c r="AH39" s="243"/>
      <c r="AI39" s="64" t="s">
        <v>7</v>
      </c>
      <c r="AJ39" s="67" t="s">
        <v>12</v>
      </c>
    </row>
    <row r="40" spans="1:36" ht="27.75" customHeight="1">
      <c r="A40" s="3"/>
      <c r="B40" s="3"/>
      <c r="C40" s="3"/>
      <c r="D40" s="3"/>
      <c r="E40" s="3"/>
      <c r="F40" s="3"/>
      <c r="G40" s="3"/>
      <c r="H40" s="3"/>
      <c r="I40" s="16"/>
      <c r="J40" s="16"/>
      <c r="K40" s="16"/>
      <c r="L40" s="16"/>
      <c r="R40" s="135"/>
      <c r="S40" s="215" t="s">
        <v>1</v>
      </c>
      <c r="T40" s="216"/>
      <c r="U40" s="216"/>
      <c r="V40" s="216"/>
      <c r="W40" s="216"/>
      <c r="X40" s="216"/>
      <c r="Y40" s="216"/>
      <c r="Z40" s="217"/>
      <c r="AA40" s="60"/>
      <c r="AB40" s="166"/>
      <c r="AC40" s="68" t="s">
        <v>9</v>
      </c>
      <c r="AD40" s="69">
        <f>SUM(D15)</f>
        <v>39600</v>
      </c>
      <c r="AE40" s="70">
        <f>SUM(E15)</f>
        <v>39600</v>
      </c>
      <c r="AF40" s="68" t="s">
        <v>29</v>
      </c>
      <c r="AG40" s="244">
        <f>SUM(D26)</f>
        <v>7000</v>
      </c>
      <c r="AH40" s="245"/>
      <c r="AI40" s="69">
        <f>SUM(E26)</f>
        <v>7000</v>
      </c>
      <c r="AJ40" s="71"/>
    </row>
    <row r="41" spans="1:36" ht="27.75" customHeight="1">
      <c r="A41" s="3"/>
      <c r="B41" s="203"/>
      <c r="C41" s="203"/>
      <c r="D41" s="203"/>
      <c r="E41" s="203"/>
      <c r="F41" s="203"/>
      <c r="G41" s="3"/>
      <c r="H41" s="3"/>
      <c r="I41" s="16"/>
      <c r="J41" s="16"/>
      <c r="K41" s="16"/>
      <c r="L41" s="16"/>
      <c r="R41" s="135"/>
      <c r="S41" s="72"/>
      <c r="T41" s="213">
        <f>IF(D8="","",D8)</f>
      </c>
      <c r="U41" s="213"/>
      <c r="V41" s="213"/>
      <c r="W41" s="213"/>
      <c r="X41" s="213"/>
      <c r="Y41" s="213"/>
      <c r="Z41" s="214"/>
      <c r="AA41" s="62"/>
      <c r="AB41" s="166"/>
      <c r="AC41" s="73" t="s">
        <v>143</v>
      </c>
      <c r="AD41" s="74" t="str">
        <f aca="true" t="shared" si="0" ref="AD41:AD46">IF(AD$40=D$22,"円",SUM(D16))</f>
        <v>円</v>
      </c>
      <c r="AE41" s="75" t="str">
        <f aca="true" t="shared" si="1" ref="AE41:AE46">IF(AE$40=E$22,"円",SUM(E16))</f>
        <v>円</v>
      </c>
      <c r="AF41" s="73" t="s">
        <v>141</v>
      </c>
      <c r="AG41" s="246" t="str">
        <f>IF(AG$40=D$33,"円",SUM(D27))</f>
        <v>円</v>
      </c>
      <c r="AH41" s="247"/>
      <c r="AI41" s="74" t="str">
        <f>IF(AI$40=E$33,"円",SUM(E27))</f>
        <v>円</v>
      </c>
      <c r="AJ41" s="76"/>
    </row>
    <row r="42" spans="1:36" ht="27.75" customHeight="1">
      <c r="A42" s="3"/>
      <c r="B42" s="203"/>
      <c r="C42" s="203"/>
      <c r="D42" s="203"/>
      <c r="E42" s="203"/>
      <c r="F42" s="203"/>
      <c r="G42" s="3"/>
      <c r="H42" s="3"/>
      <c r="I42" s="16"/>
      <c r="J42" s="16"/>
      <c r="K42" s="16"/>
      <c r="L42" s="16"/>
      <c r="R42" s="135"/>
      <c r="S42" s="96" t="s">
        <v>2</v>
      </c>
      <c r="T42" s="97"/>
      <c r="U42" s="97"/>
      <c r="V42" s="97"/>
      <c r="W42" s="97"/>
      <c r="X42" s="97"/>
      <c r="Y42" s="113"/>
      <c r="Z42" s="98"/>
      <c r="AA42" s="60"/>
      <c r="AB42" s="166"/>
      <c r="AC42" s="73" t="s">
        <v>144</v>
      </c>
      <c r="AD42" s="74" t="str">
        <f t="shared" si="0"/>
        <v>円</v>
      </c>
      <c r="AE42" s="75" t="str">
        <f t="shared" si="1"/>
        <v>円</v>
      </c>
      <c r="AF42" s="73" t="s">
        <v>142</v>
      </c>
      <c r="AG42" s="246" t="str">
        <f>IF(AG$40=D$33,"円",SUM(D28))</f>
        <v>円</v>
      </c>
      <c r="AH42" s="247"/>
      <c r="AI42" s="74" t="str">
        <f>IF(AI$40=E$33,"円",SUM(E28))</f>
        <v>円</v>
      </c>
      <c r="AJ42" s="76"/>
    </row>
    <row r="43" spans="1:36" ht="27.75" customHeight="1">
      <c r="A43" s="3"/>
      <c r="B43" s="9"/>
      <c r="C43" s="9"/>
      <c r="D43" s="3"/>
      <c r="E43" s="3"/>
      <c r="F43" s="3"/>
      <c r="G43" s="3"/>
      <c r="H43" s="3"/>
      <c r="I43" s="16"/>
      <c r="J43" s="16"/>
      <c r="K43" s="16"/>
      <c r="L43" s="16"/>
      <c r="R43" s="135"/>
      <c r="S43" s="117" t="s">
        <v>173</v>
      </c>
      <c r="T43" s="153">
        <f>IF(D9="","",D9)</f>
      </c>
      <c r="U43" s="153"/>
      <c r="V43" s="153"/>
      <c r="W43" s="153"/>
      <c r="X43" s="99"/>
      <c r="Y43" s="210"/>
      <c r="Z43" s="211"/>
      <c r="AA43" s="62"/>
      <c r="AB43" s="166"/>
      <c r="AC43" s="73" t="s">
        <v>151</v>
      </c>
      <c r="AD43" s="74" t="str">
        <f t="shared" si="0"/>
        <v>円</v>
      </c>
      <c r="AE43" s="75" t="str">
        <f t="shared" si="1"/>
        <v>円</v>
      </c>
      <c r="AF43" s="73" t="s">
        <v>28</v>
      </c>
      <c r="AG43" s="246" t="str">
        <f>IF(AG$40=D$33,"円",SUM(D29))</f>
        <v>円</v>
      </c>
      <c r="AH43" s="247"/>
      <c r="AI43" s="74" t="str">
        <f>IF(AI$40=E$33,"円",SUM(E29))</f>
        <v>円</v>
      </c>
      <c r="AJ43" s="75" t="str">
        <f>IF(F$5&lt;&gt;F$33,"円",SUM(F29))</f>
        <v>円</v>
      </c>
    </row>
    <row r="44" spans="1:36" ht="27.75" customHeight="1">
      <c r="A44" s="3"/>
      <c r="B44" s="9"/>
      <c r="C44" s="9"/>
      <c r="D44" s="3"/>
      <c r="E44" s="3"/>
      <c r="F44" s="3"/>
      <c r="G44" s="3"/>
      <c r="H44" s="3"/>
      <c r="I44" s="16"/>
      <c r="J44" s="16"/>
      <c r="K44" s="16"/>
      <c r="L44" s="16"/>
      <c r="R44" s="135"/>
      <c r="S44" s="215" t="s">
        <v>3</v>
      </c>
      <c r="T44" s="216"/>
      <c r="U44" s="216"/>
      <c r="V44" s="216"/>
      <c r="W44" s="216"/>
      <c r="X44" s="216"/>
      <c r="Y44" s="216"/>
      <c r="Z44" s="217"/>
      <c r="AA44" s="60"/>
      <c r="AB44" s="166"/>
      <c r="AC44" s="101">
        <f>B19</f>
        <v>0</v>
      </c>
      <c r="AD44" s="74" t="str">
        <f t="shared" si="0"/>
        <v>円</v>
      </c>
      <c r="AE44" s="75" t="str">
        <f t="shared" si="1"/>
        <v>円</v>
      </c>
      <c r="AF44" s="73" t="s">
        <v>30</v>
      </c>
      <c r="AG44" s="246" t="str">
        <f>IF(AG$40=D$33,"円",SUM(D30))</f>
        <v>円</v>
      </c>
      <c r="AH44" s="247"/>
      <c r="AI44" s="74" t="str">
        <f>IF(AI$40=E$33,"円",SUM(E30))</f>
        <v>円</v>
      </c>
      <c r="AJ44" s="75" t="str">
        <f>IF(F$5&lt;&gt;F$33,"円",SUM(F30))</f>
        <v>円</v>
      </c>
    </row>
    <row r="45" spans="1:36" ht="27" thickBot="1">
      <c r="A45" s="3"/>
      <c r="B45" s="9"/>
      <c r="C45" s="9"/>
      <c r="D45" s="3"/>
      <c r="E45" s="3"/>
      <c r="F45" s="3"/>
      <c r="G45" s="3"/>
      <c r="H45" s="3"/>
      <c r="I45" s="16"/>
      <c r="J45" s="16"/>
      <c r="K45" s="16"/>
      <c r="L45" s="16"/>
      <c r="R45" s="135"/>
      <c r="S45" s="61"/>
      <c r="T45" s="222">
        <f>IF(D10="","",D10)</f>
      </c>
      <c r="U45" s="222"/>
      <c r="V45" s="222"/>
      <c r="W45" s="222"/>
      <c r="X45" s="222"/>
      <c r="Y45" s="222"/>
      <c r="Z45" s="223"/>
      <c r="AA45" s="62"/>
      <c r="AB45" s="166"/>
      <c r="AC45" s="101">
        <f>B20</f>
        <v>0</v>
      </c>
      <c r="AD45" s="74" t="str">
        <f t="shared" si="0"/>
        <v>円</v>
      </c>
      <c r="AE45" s="75" t="str">
        <f t="shared" si="1"/>
        <v>円</v>
      </c>
      <c r="AF45" s="73" t="s">
        <v>31</v>
      </c>
      <c r="AG45" s="246" t="str">
        <f>IF(AG$40=D$33,"円",SUM(D31))</f>
        <v>円</v>
      </c>
      <c r="AH45" s="247"/>
      <c r="AI45" s="74" t="str">
        <f>IF(AI$40=E$33,"円",SUM(E31))</f>
        <v>円</v>
      </c>
      <c r="AJ45" s="76"/>
    </row>
    <row r="46" spans="1:36" ht="6.75" customHeight="1">
      <c r="A46" s="3"/>
      <c r="B46" s="9"/>
      <c r="C46" s="9"/>
      <c r="D46" s="3"/>
      <c r="E46" s="3"/>
      <c r="F46" s="3"/>
      <c r="G46" s="3"/>
      <c r="H46" s="3"/>
      <c r="I46" s="16"/>
      <c r="J46" s="16"/>
      <c r="K46" s="16"/>
      <c r="L46" s="16"/>
      <c r="R46" s="134" t="s">
        <v>4</v>
      </c>
      <c r="S46" s="139"/>
      <c r="T46" s="221"/>
      <c r="U46" s="221"/>
      <c r="V46" s="221"/>
      <c r="W46" s="221"/>
      <c r="X46" s="221"/>
      <c r="Y46" s="221"/>
      <c r="Z46" s="141"/>
      <c r="AA46" s="60"/>
      <c r="AB46" s="166"/>
      <c r="AC46" s="238" t="s">
        <v>177</v>
      </c>
      <c r="AD46" s="207" t="str">
        <f t="shared" si="0"/>
        <v>円</v>
      </c>
      <c r="AE46" s="159" t="str">
        <f t="shared" si="1"/>
        <v>円</v>
      </c>
      <c r="AF46" s="161"/>
      <c r="AG46" s="248"/>
      <c r="AH46" s="249"/>
      <c r="AI46" s="207"/>
      <c r="AJ46" s="159"/>
    </row>
    <row r="47" spans="1:36" ht="17.25" customHeight="1">
      <c r="A47" s="3"/>
      <c r="B47" s="9"/>
      <c r="C47" s="9"/>
      <c r="D47" s="3"/>
      <c r="E47" s="3"/>
      <c r="F47" s="3"/>
      <c r="G47" s="3"/>
      <c r="H47" s="3"/>
      <c r="I47" s="16"/>
      <c r="J47" s="56"/>
      <c r="K47" s="16"/>
      <c r="L47" s="16"/>
      <c r="R47" s="135"/>
      <c r="S47" s="152"/>
      <c r="T47" s="77" t="s">
        <v>17</v>
      </c>
      <c r="U47" s="78" t="s">
        <v>18</v>
      </c>
      <c r="V47" s="78" t="s">
        <v>19</v>
      </c>
      <c r="W47" s="78" t="s">
        <v>20</v>
      </c>
      <c r="X47" s="78" t="s">
        <v>17</v>
      </c>
      <c r="Y47" s="79" t="s">
        <v>21</v>
      </c>
      <c r="Z47" s="143"/>
      <c r="AA47" s="60"/>
      <c r="AB47" s="166"/>
      <c r="AC47" s="239"/>
      <c r="AD47" s="208"/>
      <c r="AE47" s="160"/>
      <c r="AF47" s="162"/>
      <c r="AG47" s="250"/>
      <c r="AH47" s="251"/>
      <c r="AI47" s="208"/>
      <c r="AJ47" s="160"/>
    </row>
    <row r="48" spans="2:36" ht="27" customHeight="1" thickBot="1">
      <c r="B48" s="2"/>
      <c r="C48" s="2"/>
      <c r="I48" s="56"/>
      <c r="J48" s="56"/>
      <c r="K48" s="56"/>
      <c r="L48" s="56"/>
      <c r="R48" s="136"/>
      <c r="S48" s="140"/>
      <c r="T48" s="80" t="str">
        <f>IF($AD$40&lt;10000,"",IF($AD$40&lt;100000,"￥",ROUNDDOWN($AD$40/100000,0)-ROUNDDOWN($AD$40/100000,-1)))</f>
        <v>￥</v>
      </c>
      <c r="U48" s="81">
        <f>IF($AD$40&lt;1000,"",IF($AD$40&lt;10000,"￥",ROUNDDOWN($AD$40/10000,0)-ROUNDDOWN($AD$40/10000,-1)))</f>
        <v>3</v>
      </c>
      <c r="V48" s="81">
        <f>IF($AD$40&lt;100,"",IF($AD$40&lt;1000,"￥",ROUNDDOWN($AD$40/1000,0)-ROUNDDOWN($AD$40/1000,-1)))</f>
        <v>9</v>
      </c>
      <c r="W48" s="81">
        <f>IF($AD$40&lt;10,"",IF($AD$40&lt;100,"￥",ROUNDDOWN($AD$40/100,0)-ROUNDDOWN($AD$40/100,-1)))</f>
        <v>6</v>
      </c>
      <c r="X48" s="81">
        <f>IF($AD$40=0,"",IF($AD$40&lt;10,"￥",ROUNDDOWN($AD$40/10,0)-ROUNDDOWN($AD$40/10,-1)))</f>
        <v>0</v>
      </c>
      <c r="Y48" s="82">
        <f>IF($AD$40=0,"",ROUNDDOWN($AD$40,0)-ROUNDDOWN($AD$40,-1))</f>
        <v>0</v>
      </c>
      <c r="Z48" s="142"/>
      <c r="AA48" s="60"/>
      <c r="AB48" s="166"/>
      <c r="AC48" s="83"/>
      <c r="AD48" s="84"/>
      <c r="AE48" s="85"/>
      <c r="AF48" s="102">
        <f>B32</f>
        <v>0</v>
      </c>
      <c r="AG48" s="252" t="str">
        <f>IF(AG$40=D$33,"円",SUM(D32))</f>
        <v>円</v>
      </c>
      <c r="AH48" s="253"/>
      <c r="AI48" s="84" t="str">
        <f>IF(AI$40=E$33,"円",SUM(E32))</f>
        <v>円</v>
      </c>
      <c r="AJ48" s="85" t="str">
        <f>IF(F$5&lt;&gt;F$33,"円",SUM(F32))</f>
        <v>円</v>
      </c>
    </row>
    <row r="49" spans="2:36" ht="24.75" customHeight="1" thickBot="1">
      <c r="B49" s="2"/>
      <c r="C49" s="2"/>
      <c r="R49" s="137" t="s">
        <v>5</v>
      </c>
      <c r="S49" s="139"/>
      <c r="T49" s="146" t="s">
        <v>25</v>
      </c>
      <c r="U49" s="146"/>
      <c r="V49" s="146"/>
      <c r="W49" s="146"/>
      <c r="X49" s="146"/>
      <c r="Y49" s="146"/>
      <c r="Z49" s="141"/>
      <c r="AA49" s="60"/>
      <c r="AB49" s="167"/>
      <c r="AC49" s="86" t="s">
        <v>26</v>
      </c>
      <c r="AD49" s="87" t="str">
        <f>IF(SUM(AD41:AD48)=0,"円",SUM(AD40:AD48))</f>
        <v>円</v>
      </c>
      <c r="AE49" s="255" t="str">
        <f>IF(SUM(AE41:AE48)=0,"円",SUM(AE40:AE48))</f>
        <v>円</v>
      </c>
      <c r="AF49" s="256" t="s">
        <v>26</v>
      </c>
      <c r="AG49" s="257" t="str">
        <f>IF(SUM(AG41:AG48)=0,"円",SUM(AG40:AG48))</f>
        <v>円</v>
      </c>
      <c r="AH49" s="254"/>
      <c r="AI49" s="87" t="str">
        <f>IF(SUM(AI41:AI48)=0,"円",SUM(AI40:AI48))</f>
        <v>円</v>
      </c>
      <c r="AJ49" s="88">
        <f>IF(SUM(AJ40:AJ48)=F5,SUM(AJ40:AJ48),F5)</f>
        <v>39600</v>
      </c>
    </row>
    <row r="50" spans="2:36" ht="28.5" customHeight="1" thickBot="1">
      <c r="B50" s="2"/>
      <c r="C50" s="2"/>
      <c r="R50" s="138"/>
      <c r="S50" s="140"/>
      <c r="T50" s="147"/>
      <c r="U50" s="147"/>
      <c r="V50" s="147"/>
      <c r="W50" s="147"/>
      <c r="X50" s="147"/>
      <c r="Y50" s="147"/>
      <c r="Z50" s="142"/>
      <c r="AA50" s="89"/>
      <c r="AB50" s="90" t="s">
        <v>13</v>
      </c>
      <c r="AC50" s="91"/>
      <c r="AD50" s="91"/>
      <c r="AE50" s="90" t="s">
        <v>14</v>
      </c>
      <c r="AF50" s="91"/>
      <c r="AG50" s="92"/>
      <c r="AH50" s="90" t="s">
        <v>178</v>
      </c>
      <c r="AI50" s="91"/>
      <c r="AJ50" s="92"/>
    </row>
    <row r="51" spans="2:36" ht="27" customHeight="1" thickBot="1">
      <c r="B51" s="2"/>
      <c r="C51" s="2"/>
      <c r="R51" s="171" t="s">
        <v>10</v>
      </c>
      <c r="S51" s="187"/>
      <c r="T51" s="148" t="s">
        <v>65</v>
      </c>
      <c r="U51" s="148"/>
      <c r="V51" s="148"/>
      <c r="W51" s="148"/>
      <c r="X51" s="148"/>
      <c r="Y51" s="148"/>
      <c r="Z51" s="144"/>
      <c r="AA51" s="89"/>
      <c r="AB51" s="204" t="str">
        <f>IF(AE49=0,"円",AE49)</f>
        <v>円</v>
      </c>
      <c r="AC51" s="205"/>
      <c r="AD51" s="205"/>
      <c r="AE51" s="204" t="str">
        <f>IF(AI49=0,"円",AI49)</f>
        <v>円</v>
      </c>
      <c r="AF51" s="205"/>
      <c r="AG51" s="206"/>
      <c r="AH51" s="204" t="str">
        <f>IF(ISERROR(IF(AE49=0,"円",AB51-AE51)),"円",IF(AE49=0,"円",AB51-AE51))</f>
        <v>円</v>
      </c>
      <c r="AI51" s="205"/>
      <c r="AJ51" s="206"/>
    </row>
    <row r="52" spans="2:27" ht="21.75" customHeight="1">
      <c r="B52" s="2"/>
      <c r="C52" s="2"/>
      <c r="R52" s="172"/>
      <c r="S52" s="188"/>
      <c r="T52" s="149"/>
      <c r="U52" s="149"/>
      <c r="V52" s="149"/>
      <c r="W52" s="149"/>
      <c r="X52" s="149"/>
      <c r="Y52" s="149"/>
      <c r="Z52" s="145"/>
      <c r="AA52" s="89"/>
    </row>
    <row r="53" spans="2:36" ht="41.25" customHeight="1" thickBot="1">
      <c r="B53" s="2"/>
      <c r="C53" s="2"/>
      <c r="D53" s="2"/>
      <c r="F53" s="2"/>
      <c r="R53" s="173"/>
      <c r="S53" s="188"/>
      <c r="T53" s="150"/>
      <c r="U53" s="150"/>
      <c r="V53" s="150"/>
      <c r="W53" s="150"/>
      <c r="X53" s="150"/>
      <c r="Y53" s="150"/>
      <c r="Z53" s="145"/>
      <c r="AA53" s="93"/>
      <c r="AB53" s="107"/>
      <c r="AC53" s="108"/>
      <c r="AD53" s="108"/>
      <c r="AH53" s="94"/>
      <c r="AJ53" s="111" t="s">
        <v>176</v>
      </c>
    </row>
    <row r="54" spans="2:36" ht="27" customHeight="1">
      <c r="B54" s="2"/>
      <c r="C54" s="2"/>
      <c r="D54" s="2"/>
      <c r="F54" s="2"/>
      <c r="R54" s="132" t="s">
        <v>140</v>
      </c>
      <c r="S54" s="126" t="s">
        <v>172</v>
      </c>
      <c r="T54" s="127"/>
      <c r="U54" s="127"/>
      <c r="V54" s="127"/>
      <c r="W54" s="127"/>
      <c r="X54" s="127"/>
      <c r="Y54" s="127"/>
      <c r="Z54" s="128"/>
      <c r="AA54" s="93"/>
      <c r="AB54" s="108"/>
      <c r="AC54" s="108"/>
      <c r="AD54" s="108"/>
      <c r="AJ54" s="103" t="s">
        <v>139</v>
      </c>
    </row>
    <row r="55" spans="2:36" ht="27" customHeight="1" thickBot="1">
      <c r="B55" s="2"/>
      <c r="C55" s="2"/>
      <c r="D55" s="2"/>
      <c r="F55" s="2"/>
      <c r="R55" s="133"/>
      <c r="S55" s="129"/>
      <c r="T55" s="130"/>
      <c r="U55" s="130"/>
      <c r="V55" s="130"/>
      <c r="W55" s="130"/>
      <c r="X55" s="130"/>
      <c r="Y55" s="130"/>
      <c r="Z55" s="131"/>
      <c r="AA55" s="93"/>
      <c r="AB55" s="108"/>
      <c r="AC55" s="108"/>
      <c r="AD55" s="108"/>
      <c r="AJ55" s="95" t="s">
        <v>152</v>
      </c>
    </row>
    <row r="56" spans="2:6" ht="13.5" customHeight="1">
      <c r="B56" s="2"/>
      <c r="C56" s="2"/>
      <c r="D56" s="2"/>
      <c r="F56" s="2"/>
    </row>
    <row r="57" spans="2:6" ht="36" customHeight="1">
      <c r="B57" s="2"/>
      <c r="C57" s="2"/>
      <c r="D57" s="2"/>
      <c r="F57" s="2"/>
    </row>
    <row r="58" spans="2:6" ht="27.75" customHeight="1">
      <c r="B58" s="2"/>
      <c r="C58" s="2"/>
      <c r="D58" s="2"/>
      <c r="F58" s="2"/>
    </row>
    <row r="59" spans="2:6" ht="27.75" customHeight="1">
      <c r="B59" s="2"/>
      <c r="C59" s="2"/>
      <c r="D59" s="2"/>
      <c r="F59" s="2"/>
    </row>
    <row r="60" spans="2:6" ht="27.75" customHeight="1">
      <c r="B60" s="2"/>
      <c r="C60" s="2"/>
      <c r="D60" s="2"/>
      <c r="F60" s="2"/>
    </row>
    <row r="61" spans="2:6" ht="27.75" customHeight="1">
      <c r="B61" s="2"/>
      <c r="C61" s="2"/>
      <c r="D61" s="2"/>
      <c r="F61" s="2"/>
    </row>
    <row r="62" spans="2:6" ht="27.75" customHeight="1">
      <c r="B62" s="2"/>
      <c r="C62" s="2"/>
      <c r="F62" s="2"/>
    </row>
    <row r="63" spans="2:6" ht="27.75" customHeight="1">
      <c r="B63" s="2"/>
      <c r="C63" s="2"/>
      <c r="D63" s="2"/>
      <c r="F63" s="2"/>
    </row>
    <row r="64" spans="2:6" ht="27.75" customHeight="1">
      <c r="B64" s="2"/>
      <c r="C64" s="2"/>
      <c r="D64" s="2"/>
      <c r="F64" s="2"/>
    </row>
    <row r="65" spans="2:6" ht="27.75" customHeight="1">
      <c r="B65" s="2"/>
      <c r="C65" s="2"/>
      <c r="D65" s="2"/>
      <c r="F65" s="2"/>
    </row>
    <row r="66" spans="2:6" ht="27.75" customHeight="1">
      <c r="B66" s="2"/>
      <c r="C66" s="2"/>
      <c r="D66" s="2"/>
      <c r="F66" s="2"/>
    </row>
    <row r="67" spans="2:6" ht="27.75" customHeight="1">
      <c r="B67" s="2"/>
      <c r="C67" s="2"/>
      <c r="D67" s="2"/>
      <c r="F67" s="2"/>
    </row>
    <row r="68" spans="2:6" ht="27.75" customHeight="1">
      <c r="B68" s="2"/>
      <c r="C68" s="2"/>
      <c r="F68" s="2"/>
    </row>
    <row r="69" spans="2:6" ht="27.75" customHeight="1">
      <c r="B69" s="2"/>
      <c r="C69" s="2"/>
      <c r="D69" s="2"/>
      <c r="F69" s="2"/>
    </row>
    <row r="70" spans="2:6" ht="27.75" customHeight="1">
      <c r="B70" s="2"/>
      <c r="C70" s="2"/>
      <c r="D70" s="2"/>
      <c r="F70" s="2"/>
    </row>
    <row r="71" spans="2:6" ht="27.75" customHeight="1">
      <c r="B71" s="2"/>
      <c r="C71" s="2"/>
      <c r="F71" s="2"/>
    </row>
    <row r="72" spans="2:6" ht="27.75" customHeight="1">
      <c r="B72" s="2"/>
      <c r="C72" s="2"/>
      <c r="F72" s="2"/>
    </row>
    <row r="73" spans="2:6" ht="27.75" customHeight="1">
      <c r="B73" s="2"/>
      <c r="C73" s="2"/>
      <c r="F73" s="2"/>
    </row>
    <row r="74" spans="2:6" ht="27.75" customHeight="1">
      <c r="B74" s="2"/>
      <c r="C74" s="2"/>
      <c r="F74" s="2"/>
    </row>
    <row r="75" spans="2:6" ht="27.75" customHeight="1">
      <c r="B75" s="2"/>
      <c r="C75" s="2"/>
      <c r="F75" s="2"/>
    </row>
    <row r="76" spans="2:6" ht="27.75" customHeight="1">
      <c r="B76" s="2"/>
      <c r="C76" s="2"/>
      <c r="F76" s="2"/>
    </row>
    <row r="77" spans="2:6" ht="27.75" customHeight="1">
      <c r="B77" s="2"/>
      <c r="C77" s="2"/>
      <c r="F77" s="2"/>
    </row>
    <row r="78" spans="2:6" ht="27.75" customHeight="1">
      <c r="B78" s="2"/>
      <c r="C78" s="2"/>
      <c r="F78" s="2"/>
    </row>
    <row r="79" spans="2:6" ht="27.75" customHeight="1">
      <c r="B79" s="2"/>
      <c r="C79" s="2"/>
      <c r="F79" s="2"/>
    </row>
    <row r="80" spans="2:6" ht="27.75" customHeight="1">
      <c r="B80" s="2"/>
      <c r="C80" s="2"/>
      <c r="F80" s="2"/>
    </row>
    <row r="81" spans="2:6" ht="27.75" customHeight="1">
      <c r="B81" s="2"/>
      <c r="C81" s="2"/>
      <c r="F81" s="2"/>
    </row>
    <row r="82" spans="2:6" ht="27.75" customHeight="1">
      <c r="B82" s="2"/>
      <c r="C82" s="2"/>
      <c r="F82" s="2"/>
    </row>
    <row r="83" spans="2:6" ht="27.75" customHeight="1">
      <c r="B83" s="2"/>
      <c r="C83" s="2"/>
      <c r="F83" s="2"/>
    </row>
    <row r="84" spans="2:3" ht="27.75" customHeight="1">
      <c r="B84" s="2"/>
      <c r="C84" s="2"/>
    </row>
    <row r="85" spans="2:3" ht="27.75" customHeight="1">
      <c r="B85" s="2"/>
      <c r="C85" s="2"/>
    </row>
    <row r="86" spans="2:3" ht="27.75" customHeight="1">
      <c r="B86" s="2"/>
      <c r="C86" s="2"/>
    </row>
    <row r="87" spans="2:3" ht="27.75" customHeight="1">
      <c r="B87" s="2"/>
      <c r="C87" s="2"/>
    </row>
    <row r="88" spans="2:3" ht="27.75" customHeight="1">
      <c r="B88" s="2"/>
      <c r="C88" s="2"/>
    </row>
    <row r="89" spans="2:3" ht="27.75" customHeight="1">
      <c r="B89" s="2"/>
      <c r="C89" s="2"/>
    </row>
    <row r="90" spans="2:3" ht="27.75" customHeight="1">
      <c r="B90" s="2"/>
      <c r="C90" s="2"/>
    </row>
    <row r="91" spans="2:3" ht="27.75" customHeight="1">
      <c r="B91" s="2"/>
      <c r="C91" s="2"/>
    </row>
    <row r="92" spans="2:3" ht="27.75" customHeight="1">
      <c r="B92" s="2"/>
      <c r="C92" s="2"/>
    </row>
    <row r="93" spans="2:3" ht="27.75" customHeight="1">
      <c r="B93" s="2"/>
      <c r="C93" s="2"/>
    </row>
  </sheetData>
  <sheetProtection password="CC4D" sheet="1"/>
  <mergeCells count="86">
    <mergeCell ref="AG45:AH45"/>
    <mergeCell ref="AG46:AH47"/>
    <mergeCell ref="AG48:AH48"/>
    <mergeCell ref="AG49:AH49"/>
    <mergeCell ref="AE51:AG51"/>
    <mergeCell ref="AH51:AJ51"/>
    <mergeCell ref="AG39:AH39"/>
    <mergeCell ref="AG40:AH40"/>
    <mergeCell ref="AG41:AH41"/>
    <mergeCell ref="AG42:AH42"/>
    <mergeCell ref="AG43:AH43"/>
    <mergeCell ref="AG44:AH44"/>
    <mergeCell ref="B18:C18"/>
    <mergeCell ref="B29:C29"/>
    <mergeCell ref="B21:C21"/>
    <mergeCell ref="B27:C27"/>
    <mergeCell ref="B26:C26"/>
    <mergeCell ref="B32:C32"/>
    <mergeCell ref="B31:C31"/>
    <mergeCell ref="B24:F24"/>
    <mergeCell ref="B25:C25"/>
    <mergeCell ref="B28:C28"/>
    <mergeCell ref="S44:Z44"/>
    <mergeCell ref="T46:Y46"/>
    <mergeCell ref="T45:Z45"/>
    <mergeCell ref="D8:F8"/>
    <mergeCell ref="L37:L38"/>
    <mergeCell ref="B9:C9"/>
    <mergeCell ref="B10:C10"/>
    <mergeCell ref="B14:C14"/>
    <mergeCell ref="B17:C17"/>
    <mergeCell ref="B15:C15"/>
    <mergeCell ref="P35:P36"/>
    <mergeCell ref="Y43:Z43"/>
    <mergeCell ref="B36:F37"/>
    <mergeCell ref="O36:O37"/>
    <mergeCell ref="T41:Z41"/>
    <mergeCell ref="S40:Z40"/>
    <mergeCell ref="M37:M38"/>
    <mergeCell ref="W38:Z38"/>
    <mergeCell ref="N36:N37"/>
    <mergeCell ref="AI46:AI47"/>
    <mergeCell ref="AJ46:AJ47"/>
    <mergeCell ref="AC46:AC47"/>
    <mergeCell ref="AD46:AD47"/>
    <mergeCell ref="AB51:AD51"/>
    <mergeCell ref="S51:S53"/>
    <mergeCell ref="B3:H4"/>
    <mergeCell ref="D9:E9"/>
    <mergeCell ref="D10:E10"/>
    <mergeCell ref="B12:E13"/>
    <mergeCell ref="B7:C7"/>
    <mergeCell ref="B6:C6"/>
    <mergeCell ref="B16:C16"/>
    <mergeCell ref="D7:E7"/>
    <mergeCell ref="B41:F42"/>
    <mergeCell ref="AC38:AE38"/>
    <mergeCell ref="R51:R53"/>
    <mergeCell ref="B33:C33"/>
    <mergeCell ref="B30:C30"/>
    <mergeCell ref="B5:C5"/>
    <mergeCell ref="B8:C8"/>
    <mergeCell ref="B19:C19"/>
    <mergeCell ref="V34:AF34"/>
    <mergeCell ref="B20:C20"/>
    <mergeCell ref="B22:C22"/>
    <mergeCell ref="AC36:AF36"/>
    <mergeCell ref="S46:S48"/>
    <mergeCell ref="T43:W43"/>
    <mergeCell ref="R38:R45"/>
    <mergeCell ref="AF38:AJ38"/>
    <mergeCell ref="T39:Z39"/>
    <mergeCell ref="AE46:AE47"/>
    <mergeCell ref="AF46:AF47"/>
    <mergeCell ref="AI36:AJ37"/>
    <mergeCell ref="AB38:AB49"/>
    <mergeCell ref="S54:Z55"/>
    <mergeCell ref="R54:R55"/>
    <mergeCell ref="R46:R48"/>
    <mergeCell ref="R49:R50"/>
    <mergeCell ref="S49:S50"/>
    <mergeCell ref="Z49:Z50"/>
    <mergeCell ref="Z46:Z48"/>
    <mergeCell ref="Z51:Z53"/>
    <mergeCell ref="T49:Y50"/>
    <mergeCell ref="T51:Y53"/>
  </mergeCells>
  <conditionalFormatting sqref="D6">
    <cfRule type="expression" priority="9" dxfId="2" stopIfTrue="1">
      <formula>$D$6&lt;&gt;""</formula>
    </cfRule>
  </conditionalFormatting>
  <conditionalFormatting sqref="D7:E7">
    <cfRule type="notContainsBlanks" priority="5" dxfId="2" stopIfTrue="1">
      <formula>LEN(TRIM(D7))&gt;0</formula>
    </cfRule>
  </conditionalFormatting>
  <conditionalFormatting sqref="B41 B36">
    <cfRule type="cellIs" priority="3" dxfId="4" operator="equal" stopIfTrue="1">
      <formula>"お持ちのＰＣのやり方で印刷してください↓"</formula>
    </cfRule>
    <cfRule type="cellIs" priority="4" dxfId="5" operator="equal" stopIfTrue="1">
      <formula>"×まだ印刷できません"</formula>
    </cfRule>
  </conditionalFormatting>
  <dataValidations count="5">
    <dataValidation type="custom" showInputMessage="1" showErrorMessage="1" errorTitle="エラーです！！" error="補助金額欄に決算額を上回る額の入力はできません。。。&#10;&#10;キャンセルで戻り、入力し直してください。&#10;" sqref="F29">
      <formula1>F29&lt;=E29</formula1>
    </dataValidation>
    <dataValidation type="custom" showInputMessage="1" showErrorMessage="1" errorTitle="エラーです！！" error="補助金額欄に決算額を上回る額の入力はできません。。。&#10;&#10;キャンセルで戻り、入力し直してください。&#10;" sqref="F30">
      <formula1>E30&gt;=F30</formula1>
    </dataValidation>
    <dataValidation type="custom" allowBlank="1" showInputMessage="1" showErrorMessage="1" errorTitle="エラーです！！" error="補助金額欄に決算額を上回る額の入力はできません。。。&#10;&#10;キャンセルで戻り、入力し直してください。&#10;" sqref="F32">
      <formula1>E32&gt;=F32</formula1>
    </dataValidation>
    <dataValidation type="list" allowBlank="1" showInputMessage="1" showErrorMessage="1" error="地区名はセルの左端に出る▼を押して選んでください。&#10;&#10;キャンセルで一度戻ってください。" sqref="D6 G6">
      <formula1>地区</formula1>
    </dataValidation>
    <dataValidation type="list" allowBlank="1" showInputMessage="1" showErrorMessage="1" error="地区名はセルの左端に出る▼を押して選んでください。&#10;&#10;キャンセルで一度戻ってください。" sqref="D7:E7">
      <formula1>INDIRECT(D6)</formula1>
    </dataValidation>
  </dataValidations>
  <printOptions/>
  <pageMargins left="0.4330708661417323" right="0.1968503937007874" top="0.7480314960629921" bottom="0.2755905511811024" header="0.31496062992125984" footer="0.196850393700787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2022-03-08T05:45:24Z</cp:lastPrinted>
  <dcterms:created xsi:type="dcterms:W3CDTF">2011-12-01T07:53:16Z</dcterms:created>
  <dcterms:modified xsi:type="dcterms:W3CDTF">2024-03-11T05:37:02Z</dcterms:modified>
  <cp:category/>
  <cp:version/>
  <cp:contentType/>
  <cp:contentStatus/>
</cp:coreProperties>
</file>