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HNFL01\Share\介護保険課\02_給付担当\14_地域密着型サービス\☆補助金・交付金\★地域医療介護確保基金\R9年度\令和９年度地域医療介護総合確保基金を活用する介護施設等の整備に係る所要額等について（照会）\"/>
    </mc:Choice>
  </mc:AlternateContent>
  <xr:revisionPtr revIDLastSave="0" documentId="13_ncr:1_{149B0F90-CD2B-4788-9D62-003F2AA73FC7}" xr6:coauthVersionLast="47" xr6:coauthVersionMax="47" xr10:uidLastSave="{00000000-0000-0000-0000-000000000000}"/>
  <bookViews>
    <workbookView xWindow="-28920" yWindow="15" windowWidth="29040" windowHeight="15720" tabRatio="904" firstSheet="12" activeTab="15" xr2:uid="{00000000-000D-0000-FFFF-FFFF00000000}"/>
  </bookViews>
  <sheets>
    <sheet name="集計表" sheetId="35" r:id="rId1"/>
    <sheet name="地密整備（様式１－１）" sheetId="16" r:id="rId2"/>
    <sheet name="大規模修繕（様式１－２）" sheetId="18" r:id="rId3"/>
    <sheet name="レッドゾーン（様式１－３）" sheetId="39" r:id="rId4"/>
    <sheet name="イエローゾーン（様式１－４）" sheetId="40" r:id="rId5"/>
    <sheet name="代替施設整備（様式１－５）" sheetId="42" r:id="rId6"/>
    <sheet name="既存ストック活用（様式１－６)" sheetId="43" r:id="rId7"/>
    <sheet name="ダウンサイジング（様式１－７)" sheetId="44" r:id="rId8"/>
    <sheet name="様式１－７別記" sheetId="45" r:id="rId9"/>
    <sheet name="集約・再編（様式１－８)" sheetId="46" r:id="rId10"/>
    <sheet name="開設準備（様式２－１）" sheetId="17" r:id="rId11"/>
    <sheet name="大規模修繕介護テクノロジー（様式２－２）" sheetId="36" r:id="rId12"/>
    <sheet name="介護予防拠点（様式２－３）" sheetId="41" r:id="rId13"/>
    <sheet name="定期借地権（様式３）" sheetId="4" r:id="rId14"/>
    <sheet name="ユニット化改修等（様式４－１）" sheetId="32" r:id="rId15"/>
    <sheet name="看取り（様式４－２）" sheetId="26" r:id="rId16"/>
    <sheet name="共生型（様式４－３）" sheetId="27" r:id="rId17"/>
    <sheet name="民有地マッチング（様式５）" sheetId="14" r:id="rId18"/>
    <sheet name="宿舎施設整備（様式６）" sheetId="22" r:id="rId19"/>
    <sheet name="市町村リスト" sheetId="37" r:id="rId20"/>
  </sheets>
  <definedNames>
    <definedName name="_xlnm._FilterDatabase" localSheetId="4" hidden="1">'イエローゾーン（様式１－４）'!$B$11:$P$22</definedName>
    <definedName name="_xlnm._FilterDatabase" localSheetId="7" hidden="1">'ダウンサイジング（様式１－７)'!$B$11:$R$22</definedName>
    <definedName name="_xlnm._FilterDatabase" localSheetId="14" hidden="1">'ユニット化改修等（様式４－１）'!$A$14:$P$14</definedName>
    <definedName name="_xlnm._FilterDatabase" localSheetId="3" hidden="1">'レッドゾーン（様式１－３）'!$B$11:$P$22</definedName>
    <definedName name="_xlnm._FilterDatabase" localSheetId="12" hidden="1">'介護予防拠点（様式２－３）'!$B$11:$M$23</definedName>
    <definedName name="_xlnm._FilterDatabase" localSheetId="10" hidden="1">'開設準備（様式２－１）'!$A$11:$P$21</definedName>
    <definedName name="_xlnm._FilterDatabase" localSheetId="15" hidden="1">'看取り（様式４－２）'!$A$11:$O$11</definedName>
    <definedName name="_xlnm._FilterDatabase" localSheetId="6" hidden="1">'既存ストック活用（様式１－６)'!$A$11:$T$11</definedName>
    <definedName name="_xlnm._FilterDatabase" localSheetId="16" hidden="1">'共生型（様式４－３）'!$B$12:$O$12</definedName>
    <definedName name="_xlnm._FilterDatabase" localSheetId="0" hidden="1">集計表!$A$4:$T$4</definedName>
    <definedName name="_xlnm._FilterDatabase" localSheetId="9" hidden="1">'集約・再編（様式１－８)'!$B$11:$Q$22</definedName>
    <definedName name="_xlnm._FilterDatabase" localSheetId="18" hidden="1">'宿舎施設整備（様式６）'!$B$11:$X$11</definedName>
    <definedName name="_xlnm._FilterDatabase" localSheetId="5" hidden="1">'代替施設整備（様式１－５）'!$B$11:$P$22</definedName>
    <definedName name="_xlnm._FilterDatabase" localSheetId="2" hidden="1">'大規模修繕（様式１－２）'!$A$13:$W$23</definedName>
    <definedName name="_xlnm._FilterDatabase" localSheetId="11" hidden="1">'大規模修繕介護テクノロジー（様式２－２）'!$A$12:$P$12</definedName>
    <definedName name="_xlnm._FilterDatabase" localSheetId="1" hidden="1">'地密整備（様式１－１）'!$A$11:$Q$21</definedName>
    <definedName name="_xlnm._FilterDatabase" localSheetId="13" hidden="1">'定期借地権（様式３）'!$D$12:$P$12</definedName>
    <definedName name="_xlnm._FilterDatabase" localSheetId="17" hidden="1">'民有地マッチング（様式５）'!$B$11:$O$11</definedName>
    <definedName name="_xlnm.Print_Area" localSheetId="4">'イエローゾーン（様式１－４）'!$A$1:$P$22</definedName>
    <definedName name="_xlnm.Print_Area" localSheetId="7">'ダウンサイジング（様式１－７)'!$A$1:$R$22</definedName>
    <definedName name="_xlnm.Print_Area" localSheetId="14">'ユニット化改修等（様式４－１）'!$A$1:$P$25</definedName>
    <definedName name="_xlnm.Print_Area" localSheetId="3">'レッドゾーン（様式１－３）'!$A$1:$P$22</definedName>
    <definedName name="_xlnm.Print_Area" localSheetId="12">'介護予防拠点（様式２－３）'!$A$1:$M$22</definedName>
    <definedName name="_xlnm.Print_Area" localSheetId="10">'開設準備（様式２－１）'!$A$1:$P$22</definedName>
    <definedName name="_xlnm.Print_Area" localSheetId="15">'看取り（様式４－２）'!$A$1:$O$22</definedName>
    <definedName name="_xlnm.Print_Area" localSheetId="6">'既存ストック活用（様式１－６)'!$A$1:$Q$22</definedName>
    <definedName name="_xlnm.Print_Area" localSheetId="16">'共生型（様式４－３）'!$A$1:$O$23</definedName>
    <definedName name="_xlnm.Print_Area" localSheetId="0">集計表!$A$1:$T$38</definedName>
    <definedName name="_xlnm.Print_Area" localSheetId="9">'集約・再編（様式１－８)'!$A$1:$Q$22</definedName>
    <definedName name="_xlnm.Print_Area" localSheetId="18">'宿舎施設整備（様式６）'!$A$1:$X$22</definedName>
    <definedName name="_xlnm.Print_Area" localSheetId="5">'代替施設整備（様式１－５）'!$A$1:$P$22</definedName>
    <definedName name="_xlnm.Print_Area" localSheetId="2">'大規模修繕（様式１－２）'!$A$1:$W$24</definedName>
    <definedName name="_xlnm.Print_Area" localSheetId="11">'大規模修繕介護テクノロジー（様式２－２）'!$A$1:$P$23</definedName>
    <definedName name="_xlnm.Print_Area" localSheetId="1">'地密整備（様式１－１）'!$A$1:$P$22</definedName>
    <definedName name="_xlnm.Print_Area" localSheetId="13">'定期借地権（様式３）'!$A$1:$P$23</definedName>
    <definedName name="_xlnm.Print_Area" localSheetId="17">'民有地マッチング（様式５）'!$A$1:$O$22</definedName>
    <definedName name="_xlnm.Print_Area" localSheetId="8">'様式１－７別記'!$B$1:$D$14</definedName>
    <definedName name="_xlnm.Print_Titles" localSheetId="11">'大規模修繕介護テクノロジー（様式２－２）'!$12:$12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9" i="16" l="1"/>
  <c r="G30" i="16"/>
  <c r="G31" i="16"/>
  <c r="G32" i="16"/>
  <c r="G33" i="16"/>
  <c r="G34" i="16"/>
  <c r="G35" i="16"/>
  <c r="G36" i="16"/>
  <c r="G37" i="16"/>
  <c r="G38" i="16"/>
  <c r="G39" i="16"/>
  <c r="G40" i="16"/>
  <c r="G41" i="16"/>
  <c r="G42" i="16"/>
  <c r="G43" i="16"/>
  <c r="G44" i="16"/>
  <c r="G28" i="16"/>
  <c r="H22" i="26"/>
  <c r="F22" i="26"/>
  <c r="H25" i="32"/>
  <c r="F25" i="32"/>
  <c r="B2" i="22"/>
  <c r="B2" i="14"/>
  <c r="B2" i="27"/>
  <c r="B2" i="26"/>
  <c r="B2" i="32"/>
  <c r="B2" i="4"/>
  <c r="B2" i="41"/>
  <c r="B2" i="36"/>
  <c r="B2" i="17"/>
  <c r="B2" i="46"/>
  <c r="B2" i="44"/>
  <c r="B2" i="43"/>
  <c r="B2" i="42"/>
  <c r="B2" i="40"/>
  <c r="B2" i="39"/>
  <c r="B2" i="18"/>
  <c r="G38" i="35" l="1"/>
  <c r="H38" i="35"/>
  <c r="I38" i="35"/>
  <c r="J38" i="35"/>
  <c r="G6" i="35"/>
  <c r="H6" i="35"/>
  <c r="I6" i="35"/>
  <c r="J6" i="35"/>
  <c r="G7" i="35"/>
  <c r="H7" i="35"/>
  <c r="I7" i="35"/>
  <c r="J7" i="35"/>
  <c r="G8" i="35"/>
  <c r="H8" i="35"/>
  <c r="I8" i="35"/>
  <c r="J8" i="35"/>
  <c r="G9" i="35"/>
  <c r="H9" i="35"/>
  <c r="I9" i="35"/>
  <c r="J9" i="35"/>
  <c r="G10" i="35"/>
  <c r="H10" i="35"/>
  <c r="I10" i="35"/>
  <c r="J10" i="35"/>
  <c r="G11" i="35"/>
  <c r="H11" i="35"/>
  <c r="I11" i="35"/>
  <c r="J11" i="35"/>
  <c r="G12" i="35"/>
  <c r="H12" i="35"/>
  <c r="I12" i="35"/>
  <c r="J12" i="35"/>
  <c r="G13" i="35"/>
  <c r="H13" i="35"/>
  <c r="I13" i="35"/>
  <c r="J13" i="35"/>
  <c r="G14" i="35"/>
  <c r="H14" i="35"/>
  <c r="I14" i="35"/>
  <c r="J14" i="35"/>
  <c r="G15" i="35"/>
  <c r="H15" i="35"/>
  <c r="I15" i="35"/>
  <c r="J15" i="35"/>
  <c r="G16" i="35"/>
  <c r="H16" i="35"/>
  <c r="I16" i="35"/>
  <c r="J16" i="35"/>
  <c r="G17" i="35"/>
  <c r="H17" i="35"/>
  <c r="I17" i="35"/>
  <c r="J17" i="35"/>
  <c r="G18" i="35"/>
  <c r="H18" i="35"/>
  <c r="I18" i="35"/>
  <c r="J18" i="35"/>
  <c r="G19" i="35"/>
  <c r="H19" i="35"/>
  <c r="I19" i="35"/>
  <c r="J19" i="35"/>
  <c r="G20" i="35"/>
  <c r="H20" i="35"/>
  <c r="I20" i="35"/>
  <c r="J20" i="35"/>
  <c r="G21" i="35"/>
  <c r="H21" i="35"/>
  <c r="I21" i="35"/>
  <c r="J21" i="35"/>
  <c r="G22" i="35"/>
  <c r="H22" i="35"/>
  <c r="I22" i="35"/>
  <c r="J22" i="35"/>
  <c r="G23" i="35"/>
  <c r="H23" i="35"/>
  <c r="I23" i="35"/>
  <c r="J23" i="35"/>
  <c r="G24" i="35"/>
  <c r="H24" i="35"/>
  <c r="I24" i="35"/>
  <c r="J24" i="35"/>
  <c r="G25" i="35"/>
  <c r="H25" i="35"/>
  <c r="I25" i="35"/>
  <c r="J25" i="35"/>
  <c r="G26" i="35"/>
  <c r="H26" i="35"/>
  <c r="I26" i="35"/>
  <c r="J26" i="35"/>
  <c r="G27" i="35"/>
  <c r="H27" i="35"/>
  <c r="I27" i="35"/>
  <c r="J27" i="35"/>
  <c r="G28" i="35"/>
  <c r="H28" i="35"/>
  <c r="I28" i="35"/>
  <c r="J28" i="35"/>
  <c r="G29" i="35"/>
  <c r="H29" i="35"/>
  <c r="I29" i="35"/>
  <c r="J29" i="35"/>
  <c r="G30" i="35"/>
  <c r="H30" i="35"/>
  <c r="I30" i="35"/>
  <c r="J30" i="35"/>
  <c r="G31" i="35"/>
  <c r="H31" i="35"/>
  <c r="I31" i="35"/>
  <c r="J31" i="35"/>
  <c r="G32" i="35"/>
  <c r="H32" i="35"/>
  <c r="I32" i="35"/>
  <c r="J32" i="35"/>
  <c r="G33" i="35"/>
  <c r="H33" i="35"/>
  <c r="I33" i="35"/>
  <c r="J33" i="35"/>
  <c r="G34" i="35"/>
  <c r="H34" i="35"/>
  <c r="I34" i="35"/>
  <c r="J34" i="35"/>
  <c r="G35" i="35"/>
  <c r="H35" i="35"/>
  <c r="I35" i="35"/>
  <c r="J35" i="35"/>
  <c r="G36" i="35"/>
  <c r="H36" i="35"/>
  <c r="I36" i="35"/>
  <c r="J36" i="35"/>
  <c r="G37" i="35"/>
  <c r="H37" i="35"/>
  <c r="I37" i="35"/>
  <c r="J37" i="35"/>
  <c r="J5" i="35"/>
  <c r="H5" i="35"/>
  <c r="I5" i="35"/>
  <c r="G5" i="35"/>
  <c r="F5" i="35"/>
  <c r="G23" i="36"/>
  <c r="H14" i="36"/>
  <c r="I14" i="36"/>
  <c r="H15" i="36"/>
  <c r="I15" i="36"/>
  <c r="H16" i="36"/>
  <c r="I16" i="36"/>
  <c r="H17" i="36"/>
  <c r="I17" i="36"/>
  <c r="H18" i="36"/>
  <c r="I18" i="36"/>
  <c r="H19" i="36"/>
  <c r="I19" i="36"/>
  <c r="H20" i="36"/>
  <c r="I20" i="36"/>
  <c r="H21" i="36"/>
  <c r="I21" i="36"/>
  <c r="H22" i="36"/>
  <c r="I22" i="36"/>
  <c r="H13" i="36"/>
  <c r="I13" i="36" s="1"/>
  <c r="I23" i="36" s="1"/>
  <c r="F22" i="17"/>
  <c r="G13" i="17"/>
  <c r="H13" i="17"/>
  <c r="G14" i="17"/>
  <c r="H14" i="17"/>
  <c r="G15" i="17"/>
  <c r="H15" i="17"/>
  <c r="G16" i="17"/>
  <c r="H16" i="17"/>
  <c r="G17" i="17"/>
  <c r="H17" i="17"/>
  <c r="G18" i="17"/>
  <c r="H18" i="17"/>
  <c r="G19" i="17"/>
  <c r="H19" i="17"/>
  <c r="G20" i="17"/>
  <c r="H20" i="17"/>
  <c r="G21" i="17"/>
  <c r="H21" i="17"/>
  <c r="G12" i="17"/>
  <c r="H12" i="17" s="1"/>
  <c r="H22" i="17" s="1"/>
  <c r="J24" i="18"/>
  <c r="F22" i="16"/>
  <c r="G24" i="18"/>
  <c r="I14" i="16"/>
  <c r="I15" i="16"/>
  <c r="I16" i="16"/>
  <c r="I17" i="16"/>
  <c r="I18" i="16"/>
  <c r="I19" i="16"/>
  <c r="I20" i="16"/>
  <c r="I21" i="16"/>
  <c r="G13" i="16"/>
  <c r="I13" i="16" s="1"/>
  <c r="G14" i="16"/>
  <c r="G15" i="16"/>
  <c r="G16" i="16"/>
  <c r="G17" i="16"/>
  <c r="G18" i="16"/>
  <c r="G19" i="16"/>
  <c r="G20" i="16"/>
  <c r="G21" i="16"/>
  <c r="G12" i="16"/>
  <c r="I12" i="16" s="1"/>
  <c r="I10" i="16"/>
  <c r="J12" i="18"/>
  <c r="I10" i="39"/>
  <c r="I10" i="40"/>
  <c r="I10" i="42"/>
  <c r="I10" i="43"/>
  <c r="J10" i="44"/>
  <c r="I10" i="46"/>
  <c r="H10" i="17"/>
  <c r="I11" i="36"/>
  <c r="G10" i="41"/>
  <c r="I11" i="4"/>
  <c r="K11" i="4" s="1"/>
  <c r="M11" i="4" s="1"/>
  <c r="H13" i="32"/>
  <c r="H10" i="26"/>
  <c r="H11" i="27"/>
  <c r="H10" i="14"/>
  <c r="H9" i="14"/>
  <c r="N10" i="22"/>
  <c r="P10" i="22" s="1"/>
  <c r="K10" i="22"/>
  <c r="I22" i="16" l="1"/>
  <c r="F22" i="46"/>
  <c r="I21" i="46"/>
  <c r="I20" i="46"/>
  <c r="I19" i="46"/>
  <c r="I18" i="46"/>
  <c r="I17" i="46"/>
  <c r="I16" i="46"/>
  <c r="I15" i="46"/>
  <c r="I14" i="46"/>
  <c r="I13" i="46"/>
  <c r="I12" i="46"/>
  <c r="G22" i="44"/>
  <c r="F22" i="44"/>
  <c r="J21" i="44"/>
  <c r="J20" i="44"/>
  <c r="J19" i="44"/>
  <c r="J18" i="44"/>
  <c r="J17" i="44"/>
  <c r="J16" i="44"/>
  <c r="J15" i="44"/>
  <c r="J14" i="44"/>
  <c r="J13" i="44"/>
  <c r="J12" i="44"/>
  <c r="F22" i="43"/>
  <c r="I21" i="43"/>
  <c r="I20" i="43"/>
  <c r="I19" i="43"/>
  <c r="I18" i="43"/>
  <c r="I17" i="43"/>
  <c r="I16" i="43"/>
  <c r="I15" i="43"/>
  <c r="I14" i="43"/>
  <c r="I13" i="43"/>
  <c r="I12" i="43"/>
  <c r="F22" i="42"/>
  <c r="I21" i="42"/>
  <c r="I20" i="42"/>
  <c r="I19" i="42"/>
  <c r="I18" i="42"/>
  <c r="I17" i="42"/>
  <c r="I16" i="42"/>
  <c r="I15" i="42"/>
  <c r="I14" i="42"/>
  <c r="I13" i="42"/>
  <c r="I12" i="42"/>
  <c r="I22" i="42" l="1"/>
  <c r="I22" i="43"/>
  <c r="J22" i="44"/>
  <c r="I22" i="46"/>
  <c r="I12" i="40"/>
  <c r="I13" i="40"/>
  <c r="I14" i="40"/>
  <c r="I15" i="40"/>
  <c r="I16" i="40"/>
  <c r="I17" i="40"/>
  <c r="I18" i="40"/>
  <c r="I19" i="40"/>
  <c r="I20" i="40"/>
  <c r="I21" i="40"/>
  <c r="I12" i="39"/>
  <c r="I13" i="39"/>
  <c r="I14" i="39"/>
  <c r="I15" i="39"/>
  <c r="I16" i="39"/>
  <c r="I17" i="39"/>
  <c r="I18" i="39"/>
  <c r="I19" i="39"/>
  <c r="I20" i="39"/>
  <c r="I21" i="39"/>
  <c r="J14" i="18"/>
  <c r="J15" i="18"/>
  <c r="J16" i="18"/>
  <c r="J17" i="18"/>
  <c r="J18" i="18"/>
  <c r="J19" i="18"/>
  <c r="J20" i="18"/>
  <c r="J21" i="18"/>
  <c r="J22" i="18"/>
  <c r="J23" i="18"/>
  <c r="M6" i="35" l="1"/>
  <c r="M7" i="35"/>
  <c r="M8" i="35"/>
  <c r="M9" i="35"/>
  <c r="M10" i="35"/>
  <c r="M11" i="35"/>
  <c r="M12" i="35"/>
  <c r="M13" i="35"/>
  <c r="M14" i="35"/>
  <c r="M15" i="35"/>
  <c r="M16" i="35"/>
  <c r="M17" i="35"/>
  <c r="M18" i="35"/>
  <c r="M19" i="35"/>
  <c r="M20" i="35"/>
  <c r="M21" i="35"/>
  <c r="M22" i="35"/>
  <c r="M23" i="35"/>
  <c r="M24" i="35"/>
  <c r="M25" i="35"/>
  <c r="M26" i="35"/>
  <c r="M27" i="35"/>
  <c r="M28" i="35"/>
  <c r="M29" i="35"/>
  <c r="M30" i="35"/>
  <c r="M31" i="35"/>
  <c r="M32" i="35"/>
  <c r="M33" i="35"/>
  <c r="M34" i="35"/>
  <c r="M35" i="35"/>
  <c r="M36" i="35"/>
  <c r="M37" i="35"/>
  <c r="M5" i="35"/>
  <c r="L6" i="35"/>
  <c r="L7" i="35"/>
  <c r="L8" i="35"/>
  <c r="L9" i="35"/>
  <c r="L10" i="35"/>
  <c r="L11" i="35"/>
  <c r="L12" i="35"/>
  <c r="L13" i="35"/>
  <c r="L14" i="35"/>
  <c r="L15" i="35"/>
  <c r="L16" i="35"/>
  <c r="L17" i="35"/>
  <c r="L18" i="35"/>
  <c r="L19" i="35"/>
  <c r="L20" i="35"/>
  <c r="L21" i="35"/>
  <c r="L22" i="35"/>
  <c r="L23" i="35"/>
  <c r="L24" i="35"/>
  <c r="L25" i="35"/>
  <c r="L26" i="35"/>
  <c r="L27" i="35"/>
  <c r="L28" i="35"/>
  <c r="L29" i="35"/>
  <c r="L30" i="35"/>
  <c r="L31" i="35"/>
  <c r="L32" i="35"/>
  <c r="L33" i="35"/>
  <c r="L34" i="35"/>
  <c r="L35" i="35"/>
  <c r="L36" i="35"/>
  <c r="L37" i="35"/>
  <c r="L5" i="35"/>
  <c r="F6" i="35"/>
  <c r="F7" i="35"/>
  <c r="F8" i="35"/>
  <c r="F9" i="35"/>
  <c r="F10" i="35"/>
  <c r="F11" i="35"/>
  <c r="F12" i="35"/>
  <c r="F13" i="35"/>
  <c r="F14" i="35"/>
  <c r="F15" i="35"/>
  <c r="F16" i="35"/>
  <c r="F17" i="35"/>
  <c r="F18" i="35"/>
  <c r="F19" i="35"/>
  <c r="F20" i="35"/>
  <c r="F21" i="35"/>
  <c r="F22" i="35"/>
  <c r="F23" i="35"/>
  <c r="F24" i="35"/>
  <c r="F25" i="35"/>
  <c r="F26" i="35"/>
  <c r="F27" i="35"/>
  <c r="F28" i="35"/>
  <c r="F29" i="35"/>
  <c r="F30" i="35"/>
  <c r="F31" i="35"/>
  <c r="F32" i="35"/>
  <c r="F33" i="35"/>
  <c r="F34" i="35"/>
  <c r="F35" i="35"/>
  <c r="F36" i="35"/>
  <c r="F37" i="35"/>
  <c r="E6" i="35"/>
  <c r="E7" i="35"/>
  <c r="E8" i="35"/>
  <c r="E9" i="35"/>
  <c r="E10" i="35"/>
  <c r="E11" i="35"/>
  <c r="E12" i="35"/>
  <c r="E13" i="35"/>
  <c r="E14" i="35"/>
  <c r="E15" i="35"/>
  <c r="E16" i="35"/>
  <c r="E17" i="35"/>
  <c r="E18" i="35"/>
  <c r="E19" i="35"/>
  <c r="E21" i="35"/>
  <c r="E22" i="35"/>
  <c r="E23" i="35"/>
  <c r="E24" i="35"/>
  <c r="E25" i="35"/>
  <c r="E26" i="35"/>
  <c r="E27" i="35"/>
  <c r="E28" i="35"/>
  <c r="E29" i="35"/>
  <c r="E30" i="35"/>
  <c r="E31" i="35"/>
  <c r="E32" i="35"/>
  <c r="E33" i="35"/>
  <c r="E34" i="35"/>
  <c r="E35" i="35"/>
  <c r="E36" i="35"/>
  <c r="E37" i="35"/>
  <c r="E5" i="35"/>
  <c r="K5" i="35"/>
  <c r="O37" i="35"/>
  <c r="P37" i="35"/>
  <c r="Q37" i="35"/>
  <c r="H12" i="26"/>
  <c r="H13" i="26"/>
  <c r="H14" i="26"/>
  <c r="H15" i="26"/>
  <c r="H16" i="26"/>
  <c r="H17" i="26"/>
  <c r="H18" i="26"/>
  <c r="H19" i="26"/>
  <c r="H20" i="26"/>
  <c r="H21" i="26"/>
  <c r="O5" i="35"/>
  <c r="L23" i="4"/>
  <c r="K23" i="4"/>
  <c r="M16" i="4"/>
  <c r="M14" i="4"/>
  <c r="M13" i="4"/>
  <c r="M15" i="4"/>
  <c r="M17" i="4"/>
  <c r="M18" i="4"/>
  <c r="M19" i="4"/>
  <c r="M20" i="4"/>
  <c r="M21" i="4"/>
  <c r="M22" i="4"/>
  <c r="N5" i="35"/>
  <c r="K13" i="35"/>
  <c r="D5" i="35"/>
  <c r="C6" i="35"/>
  <c r="C18" i="35"/>
  <c r="C5" i="35"/>
  <c r="N21" i="22"/>
  <c r="P21" i="22" s="1"/>
  <c r="N12" i="22"/>
  <c r="N13" i="22"/>
  <c r="P13" i="22" s="1"/>
  <c r="N14" i="22"/>
  <c r="P14" i="22" s="1"/>
  <c r="N15" i="22"/>
  <c r="P15" i="22" s="1"/>
  <c r="N16" i="22"/>
  <c r="P16" i="22" s="1"/>
  <c r="N17" i="22"/>
  <c r="P17" i="22" s="1"/>
  <c r="N18" i="22"/>
  <c r="P18" i="22" s="1"/>
  <c r="N19" i="22"/>
  <c r="P19" i="22" s="1"/>
  <c r="N20" i="22"/>
  <c r="P20" i="22" s="1"/>
  <c r="L22" i="22"/>
  <c r="J22" i="22"/>
  <c r="I22" i="22"/>
  <c r="K12" i="22"/>
  <c r="K13" i="22"/>
  <c r="K14" i="22"/>
  <c r="K15" i="22"/>
  <c r="K16" i="22"/>
  <c r="K17" i="22"/>
  <c r="K18" i="22"/>
  <c r="K19" i="22"/>
  <c r="K20" i="22"/>
  <c r="K21" i="22"/>
  <c r="M22" i="22"/>
  <c r="F22" i="14"/>
  <c r="H21" i="14"/>
  <c r="H20" i="14"/>
  <c r="H19" i="14"/>
  <c r="H17" i="14"/>
  <c r="H16" i="14"/>
  <c r="H18" i="14"/>
  <c r="H13" i="14"/>
  <c r="H14" i="14"/>
  <c r="H15" i="14"/>
  <c r="H12" i="14"/>
  <c r="M23" i="4" l="1"/>
  <c r="H22" i="14"/>
  <c r="K22" i="22"/>
  <c r="N22" i="22"/>
  <c r="P12" i="22"/>
  <c r="P22" i="22" s="1"/>
  <c r="L38" i="35"/>
  <c r="E38" i="35"/>
  <c r="F38" i="35"/>
  <c r="M38" i="35"/>
  <c r="F23" i="27"/>
  <c r="H14" i="27"/>
  <c r="H15" i="27"/>
  <c r="H16" i="27"/>
  <c r="H17" i="27"/>
  <c r="H18" i="27"/>
  <c r="H19" i="27"/>
  <c r="H20" i="27"/>
  <c r="H21" i="27"/>
  <c r="H22" i="27"/>
  <c r="H13" i="27"/>
  <c r="H23" i="27" l="1"/>
  <c r="H16" i="32"/>
  <c r="H17" i="32"/>
  <c r="H18" i="32"/>
  <c r="H19" i="32"/>
  <c r="H20" i="32"/>
  <c r="H21" i="32"/>
  <c r="H22" i="32"/>
  <c r="H23" i="32"/>
  <c r="H24" i="32"/>
  <c r="H15" i="32"/>
  <c r="I22" i="40" l="1"/>
  <c r="F22" i="40"/>
  <c r="E22" i="41"/>
  <c r="G21" i="41"/>
  <c r="G20" i="41"/>
  <c r="G19" i="41"/>
  <c r="G18" i="41"/>
  <c r="G17" i="41"/>
  <c r="G16" i="41"/>
  <c r="G15" i="41"/>
  <c r="G14" i="41"/>
  <c r="G13" i="41"/>
  <c r="G12" i="41"/>
  <c r="F22" i="39"/>
  <c r="G22" i="41" l="1"/>
  <c r="I22" i="39"/>
  <c r="S37" i="35" l="1"/>
  <c r="S36" i="35"/>
  <c r="S35" i="35"/>
  <c r="S34" i="35"/>
  <c r="S33" i="35"/>
  <c r="S32" i="35"/>
  <c r="S31" i="35"/>
  <c r="S30" i="35"/>
  <c r="S29" i="35"/>
  <c r="S28" i="35"/>
  <c r="S27" i="35"/>
  <c r="S26" i="35"/>
  <c r="S25" i="35"/>
  <c r="S24" i="35"/>
  <c r="S23" i="35"/>
  <c r="S22" i="35"/>
  <c r="S21" i="35"/>
  <c r="S20" i="35"/>
  <c r="S19" i="35"/>
  <c r="S18" i="35"/>
  <c r="S17" i="35"/>
  <c r="S16" i="35"/>
  <c r="S15" i="35"/>
  <c r="S14" i="35"/>
  <c r="S13" i="35"/>
  <c r="S12" i="35"/>
  <c r="S11" i="35"/>
  <c r="S10" i="35"/>
  <c r="S9" i="35"/>
  <c r="S8" i="35"/>
  <c r="S6" i="35"/>
  <c r="R37" i="35"/>
  <c r="R36" i="35"/>
  <c r="R35" i="35"/>
  <c r="R34" i="35"/>
  <c r="R33" i="35"/>
  <c r="R32" i="35"/>
  <c r="R31" i="35"/>
  <c r="R30" i="35"/>
  <c r="R29" i="35"/>
  <c r="R28" i="35"/>
  <c r="R27" i="35"/>
  <c r="R26" i="35"/>
  <c r="R25" i="35"/>
  <c r="R24" i="35"/>
  <c r="R23" i="35"/>
  <c r="R22" i="35"/>
  <c r="R21" i="35"/>
  <c r="R20" i="35"/>
  <c r="R19" i="35"/>
  <c r="R18" i="35"/>
  <c r="R17" i="35"/>
  <c r="R16" i="35"/>
  <c r="R15" i="35"/>
  <c r="R14" i="35"/>
  <c r="R13" i="35"/>
  <c r="R12" i="35"/>
  <c r="R11" i="35"/>
  <c r="R10" i="35"/>
  <c r="R9" i="35"/>
  <c r="R8" i="35"/>
  <c r="R7" i="35"/>
  <c r="R6"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9" i="35"/>
  <c r="Q8" i="35"/>
  <c r="Q7" i="35"/>
  <c r="Q6" i="35"/>
  <c r="P36" i="35"/>
  <c r="P35" i="35"/>
  <c r="P34" i="35"/>
  <c r="P33" i="35"/>
  <c r="P32" i="35"/>
  <c r="P31" i="35"/>
  <c r="P30" i="35"/>
  <c r="P29" i="35"/>
  <c r="P28" i="35"/>
  <c r="P27" i="35"/>
  <c r="P26" i="35"/>
  <c r="P23" i="35"/>
  <c r="P22" i="35"/>
  <c r="P25" i="35"/>
  <c r="P24" i="35"/>
  <c r="P21" i="35"/>
  <c r="P20" i="35"/>
  <c r="P19" i="35"/>
  <c r="P18" i="35"/>
  <c r="P17" i="35"/>
  <c r="P16" i="35"/>
  <c r="P14" i="35"/>
  <c r="P13" i="35"/>
  <c r="P12" i="35"/>
  <c r="P11" i="35"/>
  <c r="P10" i="35"/>
  <c r="P9" i="35"/>
  <c r="P6" i="35"/>
  <c r="O36" i="35"/>
  <c r="O35" i="35"/>
  <c r="O34" i="35"/>
  <c r="O33" i="35"/>
  <c r="O32" i="35"/>
  <c r="O31" i="35"/>
  <c r="O30" i="35"/>
  <c r="O29" i="35"/>
  <c r="O28" i="35"/>
  <c r="O27" i="35"/>
  <c r="O26" i="35"/>
  <c r="O25" i="35"/>
  <c r="O24" i="35"/>
  <c r="O23" i="35"/>
  <c r="O22" i="35"/>
  <c r="O21" i="35"/>
  <c r="O20" i="35"/>
  <c r="O19" i="35"/>
  <c r="O18" i="35"/>
  <c r="O17" i="35"/>
  <c r="O16" i="35"/>
  <c r="O15" i="35"/>
  <c r="O14" i="35"/>
  <c r="O13" i="35"/>
  <c r="O12" i="35"/>
  <c r="O11" i="35"/>
  <c r="O10" i="35"/>
  <c r="O9" i="35"/>
  <c r="O8" i="35"/>
  <c r="N37" i="35"/>
  <c r="N36" i="35"/>
  <c r="N35" i="35"/>
  <c r="N34" i="35"/>
  <c r="N33" i="35"/>
  <c r="N32" i="35"/>
  <c r="N31" i="35"/>
  <c r="N30" i="35"/>
  <c r="N29" i="35"/>
  <c r="N28" i="35"/>
  <c r="N27" i="35"/>
  <c r="N26" i="35"/>
  <c r="N25" i="35"/>
  <c r="N24" i="35"/>
  <c r="N23" i="35"/>
  <c r="N22" i="35"/>
  <c r="N21" i="35"/>
  <c r="N20" i="35"/>
  <c r="N18" i="35"/>
  <c r="N17" i="35"/>
  <c r="N16" i="35"/>
  <c r="N15" i="35"/>
  <c r="N14" i="35"/>
  <c r="N13" i="35"/>
  <c r="N12" i="35"/>
  <c r="N11" i="35"/>
  <c r="N10" i="35"/>
  <c r="N9" i="35"/>
  <c r="N8" i="35"/>
  <c r="N7" i="35"/>
  <c r="N6" i="35"/>
  <c r="K37" i="35"/>
  <c r="K36" i="35"/>
  <c r="K35" i="35"/>
  <c r="K34" i="35"/>
  <c r="K33" i="35"/>
  <c r="K32" i="35"/>
  <c r="K31" i="35"/>
  <c r="K30" i="35"/>
  <c r="K29" i="35"/>
  <c r="K28" i="35"/>
  <c r="K26" i="35"/>
  <c r="K25" i="35"/>
  <c r="K23" i="35"/>
  <c r="K17" i="35"/>
  <c r="K15" i="35"/>
  <c r="K14" i="35"/>
  <c r="K12" i="35"/>
  <c r="K11" i="35"/>
  <c r="K9" i="35"/>
  <c r="D6" i="35"/>
  <c r="D37" i="35"/>
  <c r="D36" i="35"/>
  <c r="D35" i="35"/>
  <c r="D34" i="35"/>
  <c r="D33" i="35"/>
  <c r="D32" i="35"/>
  <c r="D31" i="35"/>
  <c r="D30" i="35"/>
  <c r="D29" i="35"/>
  <c r="D28" i="35"/>
  <c r="D27" i="35"/>
  <c r="D26" i="35"/>
  <c r="D25" i="35"/>
  <c r="D24" i="35"/>
  <c r="D23" i="35"/>
  <c r="D22" i="35"/>
  <c r="D21" i="35"/>
  <c r="D20" i="35"/>
  <c r="D19" i="35"/>
  <c r="D18" i="35"/>
  <c r="D17" i="35"/>
  <c r="D16" i="35"/>
  <c r="D15" i="35"/>
  <c r="D14" i="35"/>
  <c r="D13" i="35"/>
  <c r="D12" i="35"/>
  <c r="D11" i="35"/>
  <c r="D10" i="35"/>
  <c r="D9" i="35"/>
  <c r="D8" i="35"/>
  <c r="D7" i="35"/>
  <c r="C11" i="35"/>
  <c r="C37" i="35"/>
  <c r="C36" i="35"/>
  <c r="C35" i="35"/>
  <c r="C34" i="35"/>
  <c r="C33" i="35"/>
  <c r="C32" i="35"/>
  <c r="C31" i="35"/>
  <c r="C29" i="35"/>
  <c r="C28" i="35"/>
  <c r="C26" i="35"/>
  <c r="C25" i="35"/>
  <c r="C23" i="35"/>
  <c r="C17" i="35"/>
  <c r="C15" i="35"/>
  <c r="C14" i="35"/>
  <c r="C12" i="35"/>
  <c r="T14" i="35" l="1"/>
  <c r="D38" i="35"/>
  <c r="T17" i="35"/>
  <c r="C30" i="35"/>
  <c r="T11" i="35" l="1"/>
  <c r="T23" i="35"/>
  <c r="T25" i="35"/>
  <c r="T29" i="35"/>
  <c r="T31" i="35"/>
  <c r="T33" i="35"/>
  <c r="T35" i="35"/>
  <c r="T37" i="35"/>
  <c r="T12" i="35"/>
  <c r="T26" i="35"/>
  <c r="T28" i="35"/>
  <c r="T30" i="35"/>
  <c r="T32" i="35"/>
  <c r="T34" i="35"/>
  <c r="T36" i="35"/>
  <c r="K27" i="35" l="1"/>
  <c r="K7" i="35" l="1"/>
  <c r="C7" i="35"/>
  <c r="K6" i="35" l="1"/>
  <c r="S7" i="35" l="1"/>
  <c r="S5" i="35"/>
  <c r="S38" i="35" l="1"/>
  <c r="C13" i="35"/>
  <c r="T13" i="35" s="1"/>
  <c r="C27" i="35" l="1"/>
  <c r="T27" i="35" s="1"/>
  <c r="K24" i="35" l="1"/>
  <c r="C24" i="35"/>
  <c r="T24" i="35" l="1"/>
  <c r="K22" i="35"/>
  <c r="C22" i="35" l="1"/>
  <c r="T22" i="35" s="1"/>
  <c r="K21" i="35"/>
  <c r="C21" i="35"/>
  <c r="T21" i="35" l="1"/>
  <c r="K20" i="35"/>
  <c r="T20" i="35" l="1"/>
  <c r="K19" i="35" l="1"/>
  <c r="C19" i="35"/>
  <c r="K18" i="35"/>
  <c r="T18" i="35" s="1"/>
  <c r="N19" i="35" l="1"/>
  <c r="N38" i="35" s="1"/>
  <c r="C16" i="35"/>
  <c r="K16" i="35" l="1"/>
  <c r="T16" i="35" s="1"/>
  <c r="T19" i="35"/>
  <c r="P15" i="35"/>
  <c r="T15" i="35" s="1"/>
  <c r="K10" i="35" l="1"/>
  <c r="C10" i="35"/>
  <c r="T10" i="35" l="1"/>
  <c r="C9" i="35"/>
  <c r="T9" i="35" s="1"/>
  <c r="P8" i="35" l="1"/>
  <c r="K8" i="35"/>
  <c r="K38" i="35" s="1"/>
  <c r="C8" i="35" l="1"/>
  <c r="P7" i="35"/>
  <c r="O7" i="35"/>
  <c r="T8" i="35" l="1"/>
  <c r="C38" i="35"/>
  <c r="T7" i="35"/>
  <c r="O6" i="35"/>
  <c r="O38" i="35" l="1"/>
  <c r="T6" i="35"/>
  <c r="R5" i="35"/>
  <c r="R38" i="35" s="1"/>
  <c r="P5" i="35" l="1"/>
  <c r="Q5" i="35"/>
  <c r="Q38" i="35" s="1"/>
  <c r="P38" i="35" l="1"/>
  <c r="T5" i="35"/>
  <c r="T38"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1" authorId="0" shapeId="0" xr:uid="{A98EDBC0-B481-4634-8FD1-75C080B0EF60}">
      <text>
        <r>
          <rPr>
            <b/>
            <sz val="9"/>
            <color indexed="81"/>
            <rFont val="MS P ゴシック"/>
            <family val="3"/>
            <charset val="128"/>
          </rPr>
          <t>合築など、自動計算の単価と異なる場合は、手入力をお願いします。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林　雄大</author>
  </authors>
  <commentList>
    <comment ref="G11" authorId="0" shapeId="0" xr:uid="{8D7F31D6-8F6B-439F-9A67-2A994F017929}">
      <text>
        <r>
          <rPr>
            <b/>
            <sz val="9"/>
            <color indexed="81"/>
            <rFont val="MS P ゴシック"/>
            <family val="3"/>
            <charset val="128"/>
          </rPr>
          <t>自動計算の単価と異なる場合は、手入力をお願いします。</t>
        </r>
      </text>
    </comment>
    <comment ref="N11" authorId="1" shapeId="0" xr:uid="{00000000-0006-0000-0A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N12" authorId="0" shapeId="0" xr:uid="{00000000-0006-0000-0B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N11" authorId="0" shapeId="0" xr:uid="{00000000-0006-0000-0C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V13" authorId="0" shapeId="0" xr:uid="{00000000-0006-0000-0200-000001000000}">
      <text>
        <r>
          <rPr>
            <sz val="11"/>
            <color indexed="81"/>
            <rFont val="MS P ゴシック"/>
            <family val="3"/>
            <charset val="128"/>
          </rPr>
          <t xml:space="preserve">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1" authorId="0" shapeId="0" xr:uid="{00000000-0006-0000-0300-000001000000}">
      <text>
        <r>
          <rPr>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1" authorId="0" shapeId="0" xr:uid="{00000000-0006-0000-0400-000001000000}">
      <text>
        <r>
          <rPr>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林　雄大</author>
  </authors>
  <commentList>
    <comment ref="G11" authorId="0" shapeId="0" xr:uid="{571F0236-64B1-495F-B6C4-CF377D3B5CA7}">
      <text>
        <r>
          <rPr>
            <b/>
            <sz val="9"/>
            <color indexed="81"/>
            <rFont val="MS P ゴシック"/>
            <family val="3"/>
            <charset val="128"/>
          </rPr>
          <t>自動計算の単価と異なる場合は、手入力をお願いします。</t>
        </r>
      </text>
    </comment>
    <comment ref="O11" authorId="1" shapeId="0" xr:uid="{00000000-0006-0000-0500-000001000000}">
      <text>
        <r>
          <rPr>
            <b/>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林　雄大</author>
  </authors>
  <commentList>
    <comment ref="H12" authorId="0" shapeId="0" xr:uid="{97FF5412-1B82-47EB-B932-DFA4A0EB2056}">
      <text>
        <r>
          <rPr>
            <b/>
            <sz val="9"/>
            <color indexed="81"/>
            <rFont val="MS P ゴシック"/>
            <family val="3"/>
            <charset val="128"/>
          </rPr>
          <t>補助単価はまだ決まっていないため、国要綱の金額を仮入力していますので、ご承知おきください。</t>
        </r>
      </text>
    </comment>
    <comment ref="O12" authorId="1" shapeId="0" xr:uid="{00000000-0006-0000-0600-000001000000}">
      <text>
        <r>
          <rPr>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L11" authorId="0" shapeId="0" xr:uid="{00000000-0006-0000-07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2" authorId="0" shapeId="0" xr:uid="{00000000-0006-0000-0800-000001000000}">
      <text>
        <r>
          <rPr>
            <sz val="9"/>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4" authorId="0" shapeId="0" xr:uid="{00000000-0006-0000-09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sharedStrings.xml><?xml version="1.0" encoding="utf-8"?>
<sst xmlns="http://schemas.openxmlformats.org/spreadsheetml/2006/main" count="1225" uniqueCount="376">
  <si>
    <t>施設種別</t>
    <rPh sb="0" eb="2">
      <t>シセツ</t>
    </rPh>
    <rPh sb="2" eb="4">
      <t>シュベツ</t>
    </rPh>
    <phoneticPr fontId="1"/>
  </si>
  <si>
    <t>事業種別</t>
    <rPh sb="0" eb="2">
      <t>ジギョウ</t>
    </rPh>
    <rPh sb="2" eb="4">
      <t>シュベツ</t>
    </rPh>
    <phoneticPr fontId="1"/>
  </si>
  <si>
    <t>合　計</t>
    <rPh sb="0" eb="1">
      <t>ゴウ</t>
    </rPh>
    <rPh sb="2" eb="3">
      <t>ケイ</t>
    </rPh>
    <phoneticPr fontId="1"/>
  </si>
  <si>
    <t>整備床数
(A)</t>
    <rPh sb="0" eb="2">
      <t>セイビ</t>
    </rPh>
    <rPh sb="2" eb="3">
      <t>ユカ</t>
    </rPh>
    <rPh sb="3" eb="4">
      <t>スウ</t>
    </rPh>
    <phoneticPr fontId="1"/>
  </si>
  <si>
    <t>法人名</t>
    <rPh sb="0" eb="2">
      <t>ホウジン</t>
    </rPh>
    <rPh sb="2" eb="3">
      <t>メイ</t>
    </rPh>
    <phoneticPr fontId="1"/>
  </si>
  <si>
    <t>施設名</t>
    <rPh sb="0" eb="2">
      <t>シセツ</t>
    </rPh>
    <rPh sb="2" eb="3">
      <t>メイ</t>
    </rPh>
    <phoneticPr fontId="1"/>
  </si>
  <si>
    <t>施設所在地</t>
    <rPh sb="0" eb="2">
      <t>シセツ</t>
    </rPh>
    <rPh sb="2" eb="5">
      <t>ショザイチ</t>
    </rPh>
    <phoneticPr fontId="1"/>
  </si>
  <si>
    <t>整備床数
又は施設数 
(A)</t>
    <rPh sb="0" eb="2">
      <t>セイビ</t>
    </rPh>
    <rPh sb="2" eb="3">
      <t>ユカ</t>
    </rPh>
    <rPh sb="3" eb="4">
      <t>スウ</t>
    </rPh>
    <rPh sb="5" eb="6">
      <t>マタ</t>
    </rPh>
    <rPh sb="7" eb="9">
      <t>シセツ</t>
    </rPh>
    <rPh sb="9" eb="10">
      <t>スウ</t>
    </rPh>
    <phoneticPr fontId="1"/>
  </si>
  <si>
    <t>補助金額
(A)*(B)</t>
    <rPh sb="0" eb="3">
      <t>ホジョキン</t>
    </rPh>
    <rPh sb="3" eb="4">
      <t>ガク</t>
    </rPh>
    <phoneticPr fontId="1"/>
  </si>
  <si>
    <t>認知症高齢者グループホーム</t>
    <rPh sb="0" eb="2">
      <t>ニンチ</t>
    </rPh>
    <rPh sb="2" eb="3">
      <t>ショウ</t>
    </rPh>
    <rPh sb="3" eb="6">
      <t>コウレイシャ</t>
    </rPh>
    <phoneticPr fontId="1"/>
  </si>
  <si>
    <t>小規模多機能型居宅介護事業所</t>
    <rPh sb="0" eb="3">
      <t>ショウキボ</t>
    </rPh>
    <rPh sb="3" eb="6">
      <t>タキノウ</t>
    </rPh>
    <rPh sb="6" eb="7">
      <t>ガタ</t>
    </rPh>
    <rPh sb="7" eb="9">
      <t>キョタク</t>
    </rPh>
    <rPh sb="9" eb="11">
      <t>カイゴ</t>
    </rPh>
    <rPh sb="11" eb="14">
      <t>ジギョウショ</t>
    </rPh>
    <phoneticPr fontId="1"/>
  </si>
  <si>
    <t>一時金の
実支出額
（千円）</t>
    <rPh sb="0" eb="3">
      <t>イチジキン</t>
    </rPh>
    <rPh sb="5" eb="6">
      <t>ジツ</t>
    </rPh>
    <rPh sb="6" eb="8">
      <t>シシュツ</t>
    </rPh>
    <rPh sb="8" eb="9">
      <t>ガク</t>
    </rPh>
    <rPh sb="11" eb="13">
      <t>センエン</t>
    </rPh>
    <phoneticPr fontId="1"/>
  </si>
  <si>
    <t>地積
（㎡）
(B)</t>
    <rPh sb="0" eb="2">
      <t>チセキ</t>
    </rPh>
    <phoneticPr fontId="1"/>
  </si>
  <si>
    <t>補助金額
（千円）</t>
    <rPh sb="0" eb="3">
      <t>ホジョキン</t>
    </rPh>
    <rPh sb="3" eb="4">
      <t>ガク</t>
    </rPh>
    <rPh sb="6" eb="8">
      <t>センエン</t>
    </rPh>
    <phoneticPr fontId="1"/>
  </si>
  <si>
    <t>補助単価
（千円）
(B)</t>
    <rPh sb="0" eb="2">
      <t>ホジョ</t>
    </rPh>
    <rPh sb="2" eb="4">
      <t>タンカ</t>
    </rPh>
    <rPh sb="6" eb="8">
      <t>センエン</t>
    </rPh>
    <phoneticPr fontId="1"/>
  </si>
  <si>
    <t>補助金額
（千円）
(A)*(B)</t>
    <rPh sb="0" eb="3">
      <t>ホジョキン</t>
    </rPh>
    <rPh sb="3" eb="4">
      <t>ガク</t>
    </rPh>
    <rPh sb="6" eb="8">
      <t>センエン</t>
    </rPh>
    <phoneticPr fontId="1"/>
  </si>
  <si>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1"/>
  </si>
  <si>
    <t>竣工年度</t>
    <rPh sb="0" eb="2">
      <t>シュンコウ</t>
    </rPh>
    <rPh sb="2" eb="3">
      <t>ネン</t>
    </rPh>
    <rPh sb="3" eb="4">
      <t>ド</t>
    </rPh>
    <phoneticPr fontId="1"/>
  </si>
  <si>
    <t>土地等所有者と介護施設等整備法人等のマッチング支援</t>
    <rPh sb="0" eb="3">
      <t>トチナド</t>
    </rPh>
    <rPh sb="3" eb="6">
      <t>ショユウシャ</t>
    </rPh>
    <rPh sb="7" eb="9">
      <t>カイゴ</t>
    </rPh>
    <rPh sb="9" eb="12">
      <t>シセツナド</t>
    </rPh>
    <rPh sb="12" eb="14">
      <t>セイビ</t>
    </rPh>
    <rPh sb="14" eb="16">
      <t>ホウジン</t>
    </rPh>
    <rPh sb="16" eb="17">
      <t>トウ</t>
    </rPh>
    <rPh sb="23" eb="25">
      <t>シエン</t>
    </rPh>
    <phoneticPr fontId="1"/>
  </si>
  <si>
    <t>整備候補地等の確保支援</t>
  </si>
  <si>
    <t>広域型施設（定員30名以上）・
地域密着型施設（定員29名以下）の別</t>
    <rPh sb="0" eb="2">
      <t>コウイキ</t>
    </rPh>
    <rPh sb="2" eb="3">
      <t>ガタ</t>
    </rPh>
    <rPh sb="3" eb="5">
      <t>シセツ</t>
    </rPh>
    <rPh sb="6" eb="8">
      <t>テイイン</t>
    </rPh>
    <rPh sb="10" eb="11">
      <t>メイ</t>
    </rPh>
    <rPh sb="11" eb="13">
      <t>イジョウ</t>
    </rPh>
    <rPh sb="16" eb="21">
      <t>チイキミッチャクガタ</t>
    </rPh>
    <rPh sb="21" eb="23">
      <t>シセツ</t>
    </rPh>
    <rPh sb="24" eb="26">
      <t>テイイン</t>
    </rPh>
    <rPh sb="28" eb="29">
      <t>メイ</t>
    </rPh>
    <rPh sb="29" eb="31">
      <t>イカ</t>
    </rPh>
    <rPh sb="33" eb="34">
      <t>ベツ</t>
    </rPh>
    <phoneticPr fontId="1"/>
  </si>
  <si>
    <t>地域密着型特別養護老人ホーム</t>
  </si>
  <si>
    <t>小規模な介護老人保健施設</t>
  </si>
  <si>
    <t>小規模な介護医療院</t>
  </si>
  <si>
    <t>小規模な養護老人ホーム</t>
  </si>
  <si>
    <t>小規模な養護老人ホーム</t>
    <phoneticPr fontId="1"/>
  </si>
  <si>
    <t>都市型軽費老人ホーム</t>
  </si>
  <si>
    <t>認知症高齢者グループホーム</t>
  </si>
  <si>
    <t>小規模多機能型居宅介護事業所</t>
  </si>
  <si>
    <t>定期巡回・随時対応型訪問介護看護事業所</t>
  </si>
  <si>
    <t>看護小規模多機能型居宅介護事業所</t>
  </si>
  <si>
    <t>認知症対応型デイサービスセンター</t>
  </si>
  <si>
    <t>介護予防拠点</t>
  </si>
  <si>
    <t>地域包括支援センター</t>
  </si>
  <si>
    <t>生活支援ハウス</t>
  </si>
  <si>
    <t>緊急ショートステイの整備</t>
  </si>
  <si>
    <t>施設内保育施設</t>
  </si>
  <si>
    <t>地域密着型サービス等整備助成事業</t>
  </si>
  <si>
    <t>備考</t>
    <rPh sb="0" eb="2">
      <t>ビコウ</t>
    </rPh>
    <phoneticPr fontId="1"/>
  </si>
  <si>
    <t>施設開設準備経費等支援事業</t>
  </si>
  <si>
    <t>養護老人ホーム（30名以上）</t>
    <rPh sb="0" eb="2">
      <t>ヨウゴ</t>
    </rPh>
    <rPh sb="2" eb="4">
      <t>ロウジン</t>
    </rPh>
    <phoneticPr fontId="1"/>
  </si>
  <si>
    <t>介護老人保健施設（30名以上）</t>
    <phoneticPr fontId="1"/>
  </si>
  <si>
    <t>介護医療院（30名以上）</t>
    <phoneticPr fontId="1"/>
  </si>
  <si>
    <t>養護老人ホーム（30名以上）</t>
    <phoneticPr fontId="1"/>
  </si>
  <si>
    <t>ケアハウス（特定施設）（30名以上）</t>
    <phoneticPr fontId="1"/>
  </si>
  <si>
    <t>小規模なケアハウス（特定施設）</t>
    <phoneticPr fontId="1"/>
  </si>
  <si>
    <t>小規模な介護医療院</t>
    <rPh sb="0" eb="3">
      <t>ショウキボ</t>
    </rPh>
    <rPh sb="6" eb="8">
      <t>イリョウ</t>
    </rPh>
    <rPh sb="8" eb="9">
      <t>イン</t>
    </rPh>
    <phoneticPr fontId="1"/>
  </si>
  <si>
    <t>既存施設のユニット化改修</t>
    <rPh sb="0" eb="2">
      <t>キゾン</t>
    </rPh>
    <rPh sb="2" eb="4">
      <t>シセツ</t>
    </rPh>
    <rPh sb="9" eb="10">
      <t>カ</t>
    </rPh>
    <rPh sb="10" eb="12">
      <t>カイシュウ</t>
    </rPh>
    <phoneticPr fontId="1"/>
  </si>
  <si>
    <t>備考</t>
    <rPh sb="0" eb="1">
      <t>ソナエ</t>
    </rPh>
    <rPh sb="1" eb="2">
      <t>コウ</t>
    </rPh>
    <phoneticPr fontId="1"/>
  </si>
  <si>
    <t>運営事業者名
（土地所有者名）</t>
    <rPh sb="0" eb="2">
      <t>ウンエイ</t>
    </rPh>
    <rPh sb="2" eb="5">
      <t>ジギョウシャ</t>
    </rPh>
    <rPh sb="5" eb="6">
      <t>メイ</t>
    </rPh>
    <rPh sb="8" eb="10">
      <t>トチ</t>
    </rPh>
    <rPh sb="10" eb="13">
      <t>ショユウシャ</t>
    </rPh>
    <rPh sb="13" eb="14">
      <t>メイ</t>
    </rPh>
    <phoneticPr fontId="1"/>
  </si>
  <si>
    <t>確度</t>
    <phoneticPr fontId="1"/>
  </si>
  <si>
    <t>説明</t>
    <rPh sb="0" eb="2">
      <t>セツメイ</t>
    </rPh>
    <phoneticPr fontId="1"/>
  </si>
  <si>
    <t>整備区分</t>
    <rPh sb="0" eb="2">
      <t>セイビ</t>
    </rPh>
    <rPh sb="2" eb="4">
      <t>クブン</t>
    </rPh>
    <phoneticPr fontId="1"/>
  </si>
  <si>
    <t>運営事業者名</t>
    <rPh sb="0" eb="2">
      <t>ウンエイ</t>
    </rPh>
    <rPh sb="2" eb="5">
      <t>ジギョウシャ</t>
    </rPh>
    <rPh sb="5" eb="6">
      <t>メイ</t>
    </rPh>
    <phoneticPr fontId="1"/>
  </si>
  <si>
    <t>定員数
(A)</t>
    <rPh sb="0" eb="2">
      <t>テイイン</t>
    </rPh>
    <rPh sb="2" eb="3">
      <t>スウ</t>
    </rPh>
    <phoneticPr fontId="1"/>
  </si>
  <si>
    <t>確度</t>
    <phoneticPr fontId="1"/>
  </si>
  <si>
    <t>〇修繕の種別</t>
    <rPh sb="1" eb="3">
      <t>シュウゼン</t>
    </rPh>
    <rPh sb="4" eb="6">
      <t>シュベツ</t>
    </rPh>
    <phoneticPr fontId="1"/>
  </si>
  <si>
    <t>（１）施設の一部改修</t>
    <phoneticPr fontId="1"/>
  </si>
  <si>
    <t>（２）施設の付帯設備の改造</t>
  </si>
  <si>
    <t>（３）施設の冷暖房設備の設置等</t>
  </si>
  <si>
    <t>（４）避難経路等の整備</t>
  </si>
  <si>
    <t>（５）環境上の条件等により必要となった施設の一部改修</t>
    <phoneticPr fontId="1"/>
  </si>
  <si>
    <t>（６）消防法及び建築基準法等関係法令の改正により新たにその規定に適合させるために必要となる改修</t>
    <phoneticPr fontId="1"/>
  </si>
  <si>
    <t>（７）消融雪設備整備</t>
  </si>
  <si>
    <t>（８）土砂災害等に備えた施設の一部改修等</t>
    <phoneticPr fontId="1"/>
  </si>
  <si>
    <t>（９）施設の改修整備</t>
  </si>
  <si>
    <t>（１０）その他施設における大規模な修繕等</t>
    <phoneticPr fontId="1"/>
  </si>
  <si>
    <t>（１１）耐震化</t>
    <rPh sb="4" eb="7">
      <t>タイシンカ</t>
    </rPh>
    <phoneticPr fontId="1"/>
  </si>
  <si>
    <t>〇大規模修繕・耐震化対象施設（広域型）</t>
    <rPh sb="1" eb="4">
      <t>ダイキボ</t>
    </rPh>
    <rPh sb="4" eb="6">
      <t>シュウゼン</t>
    </rPh>
    <rPh sb="7" eb="10">
      <t>タイシンカ</t>
    </rPh>
    <rPh sb="10" eb="12">
      <t>タイショウ</t>
    </rPh>
    <rPh sb="12" eb="14">
      <t>シセツ</t>
    </rPh>
    <rPh sb="15" eb="17">
      <t>コウイキ</t>
    </rPh>
    <rPh sb="17" eb="18">
      <t>ガタ</t>
    </rPh>
    <phoneticPr fontId="1"/>
  </si>
  <si>
    <t>特別養護老人ホーム（30名以上）</t>
    <phoneticPr fontId="1"/>
  </si>
  <si>
    <t>介護老人保健施設（30名以上）</t>
    <phoneticPr fontId="1"/>
  </si>
  <si>
    <t>介護医療院（30名以上）</t>
    <phoneticPr fontId="1"/>
  </si>
  <si>
    <t>介護医療院（30名以上）</t>
    <phoneticPr fontId="1"/>
  </si>
  <si>
    <t>軽費老人ホーム（30名以上）</t>
    <rPh sb="0" eb="2">
      <t>ケイヒ</t>
    </rPh>
    <rPh sb="2" eb="4">
      <t>ロウジン</t>
    </rPh>
    <phoneticPr fontId="1"/>
  </si>
  <si>
    <t>〇新規整備対象施設</t>
    <rPh sb="1" eb="3">
      <t>シンキ</t>
    </rPh>
    <rPh sb="3" eb="5">
      <t>セイビ</t>
    </rPh>
    <rPh sb="5" eb="7">
      <t>タイショウ</t>
    </rPh>
    <rPh sb="7" eb="9">
      <t>シセツ</t>
    </rPh>
    <phoneticPr fontId="1"/>
  </si>
  <si>
    <t>特別養護老人ホーム（30名以上）</t>
    <phoneticPr fontId="1"/>
  </si>
  <si>
    <t>ケアハウス（特定施設）（30名以上）</t>
    <phoneticPr fontId="1"/>
  </si>
  <si>
    <t>小規模な介護老人保健施設</t>
    <phoneticPr fontId="1"/>
  </si>
  <si>
    <t>定員数
又は施設数 
(A)</t>
    <rPh sb="0" eb="3">
      <t>テイインスウ</t>
    </rPh>
    <rPh sb="3" eb="4">
      <t>セイスウ</t>
    </rPh>
    <rPh sb="4" eb="5">
      <t>マタ</t>
    </rPh>
    <rPh sb="6" eb="8">
      <t>シセツ</t>
    </rPh>
    <rPh sb="8" eb="9">
      <t>スウ</t>
    </rPh>
    <phoneticPr fontId="1"/>
  </si>
  <si>
    <t>職員定員数
（㎡）
(B)</t>
    <rPh sb="0" eb="2">
      <t>ショクイン</t>
    </rPh>
    <rPh sb="2" eb="5">
      <t>テイインスウ</t>
    </rPh>
    <phoneticPr fontId="1"/>
  </si>
  <si>
    <t>基準面積
（㎡）
(A)*(B)</t>
    <rPh sb="0" eb="2">
      <t>キジュン</t>
    </rPh>
    <rPh sb="2" eb="4">
      <t>メンセキ</t>
    </rPh>
    <phoneticPr fontId="1"/>
  </si>
  <si>
    <t>補助対象面積
（㎡）</t>
    <rPh sb="0" eb="2">
      <t>ホジョ</t>
    </rPh>
    <rPh sb="2" eb="4">
      <t>タイショウ</t>
    </rPh>
    <rPh sb="4" eb="6">
      <t>メンセキ</t>
    </rPh>
    <phoneticPr fontId="1"/>
  </si>
  <si>
    <t>整備費
(C)</t>
    <rPh sb="0" eb="3">
      <t>セイビヒ</t>
    </rPh>
    <phoneticPr fontId="1"/>
  </si>
  <si>
    <t>創設</t>
    <phoneticPr fontId="1"/>
  </si>
  <si>
    <t>増築</t>
    <phoneticPr fontId="1"/>
  </si>
  <si>
    <t>改築</t>
    <phoneticPr fontId="1"/>
  </si>
  <si>
    <t>増改築</t>
    <phoneticPr fontId="1"/>
  </si>
  <si>
    <t>改修</t>
    <phoneticPr fontId="1"/>
  </si>
  <si>
    <t>〇施設種別</t>
    <rPh sb="1" eb="3">
      <t>シセツ</t>
    </rPh>
    <rPh sb="3" eb="5">
      <t>シュベツ</t>
    </rPh>
    <phoneticPr fontId="1"/>
  </si>
  <si>
    <t>介護医療院（30名以上）</t>
    <phoneticPr fontId="1"/>
  </si>
  <si>
    <t>地域密着型特別養護老人ホーム</t>
    <phoneticPr fontId="1"/>
  </si>
  <si>
    <t>小規模なケアハウス（特定施設）</t>
    <phoneticPr fontId="1"/>
  </si>
  <si>
    <t>施設種別</t>
  </si>
  <si>
    <t>看取り介護加算の有無</t>
    <rPh sb="0" eb="2">
      <t>ミト</t>
    </rPh>
    <rPh sb="3" eb="5">
      <t>カイゴ</t>
    </rPh>
    <rPh sb="5" eb="7">
      <t>カサン</t>
    </rPh>
    <rPh sb="8" eb="10">
      <t>ウム</t>
    </rPh>
    <phoneticPr fontId="1"/>
  </si>
  <si>
    <t>介護老人保健施設（30名以上）</t>
    <phoneticPr fontId="1"/>
  </si>
  <si>
    <t>介護医療院（30名以上）</t>
    <phoneticPr fontId="1"/>
  </si>
  <si>
    <t>養護老人ホーム（30名以上）</t>
    <phoneticPr fontId="1"/>
  </si>
  <si>
    <t>地域密着型特別養護老人ホーム</t>
    <phoneticPr fontId="1"/>
  </si>
  <si>
    <t>軽費老人ホーム</t>
    <phoneticPr fontId="1"/>
  </si>
  <si>
    <t>共生型サービス指定の有無</t>
    <rPh sb="0" eb="2">
      <t>キョウセイ</t>
    </rPh>
    <rPh sb="2" eb="3">
      <t>ガタ</t>
    </rPh>
    <rPh sb="7" eb="9">
      <t>シテイ</t>
    </rPh>
    <rPh sb="10" eb="12">
      <t>ウム</t>
    </rPh>
    <phoneticPr fontId="1"/>
  </si>
  <si>
    <t>事業所数 
(A)</t>
    <rPh sb="0" eb="3">
      <t>ジギョウショ</t>
    </rPh>
    <rPh sb="3" eb="4">
      <t>スウ</t>
    </rPh>
    <phoneticPr fontId="1"/>
  </si>
  <si>
    <t>通所介護事業所（地域密着型通所介護事業所を含む。）</t>
    <phoneticPr fontId="1"/>
  </si>
  <si>
    <t>短期入所生活介護事業所（介護予防短期入所生活介護事業所を含む。）</t>
    <phoneticPr fontId="1"/>
  </si>
  <si>
    <t>看護小規模多機能型居宅介護事業所</t>
    <phoneticPr fontId="1"/>
  </si>
  <si>
    <t>職員１定員あたりの延床面積
（㎡/人）
(A)</t>
    <rPh sb="0" eb="2">
      <t>ショクイン</t>
    </rPh>
    <rPh sb="3" eb="5">
      <t>テイイン</t>
    </rPh>
    <rPh sb="9" eb="11">
      <t>ノベユカ</t>
    </rPh>
    <rPh sb="11" eb="13">
      <t>メンセキ</t>
    </rPh>
    <rPh sb="17" eb="18">
      <t>ヒト</t>
    </rPh>
    <phoneticPr fontId="1"/>
  </si>
  <si>
    <t>自治体数又は箇所数 
(A)</t>
    <rPh sb="0" eb="3">
      <t>ジチタイ</t>
    </rPh>
    <rPh sb="3" eb="4">
      <t>スウ</t>
    </rPh>
    <rPh sb="4" eb="5">
      <t>マタ</t>
    </rPh>
    <rPh sb="6" eb="8">
      <t>カショ</t>
    </rPh>
    <rPh sb="8" eb="9">
      <t>スウ</t>
    </rPh>
    <phoneticPr fontId="1"/>
  </si>
  <si>
    <t>委託
の有無</t>
    <rPh sb="0" eb="2">
      <t>イタク</t>
    </rPh>
    <rPh sb="4" eb="6">
      <t>ウム</t>
    </rPh>
    <phoneticPr fontId="1"/>
  </si>
  <si>
    <t>施設所在地</t>
    <phoneticPr fontId="1"/>
  </si>
  <si>
    <t>補助対象期間</t>
    <rPh sb="0" eb="2">
      <t>ホジョ</t>
    </rPh>
    <rPh sb="2" eb="4">
      <t>タイショウ</t>
    </rPh>
    <rPh sb="4" eb="6">
      <t>キカン</t>
    </rPh>
    <phoneticPr fontId="1"/>
  </si>
  <si>
    <t>地域連携コーディネーターの配置支援</t>
    <rPh sb="15" eb="17">
      <t>シエン</t>
    </rPh>
    <phoneticPr fontId="1"/>
  </si>
  <si>
    <t>地域密着型特別養護老人ホーム及び併設されるショートステイ用居室</t>
    <rPh sb="14" eb="15">
      <t>オヨ</t>
    </rPh>
    <rPh sb="16" eb="18">
      <t>ヘイセツ</t>
    </rPh>
    <rPh sb="28" eb="29">
      <t>ヨウ</t>
    </rPh>
    <rPh sb="29" eb="31">
      <t>キョシツ</t>
    </rPh>
    <phoneticPr fontId="1"/>
  </si>
  <si>
    <t>小規模な介護付きホーム（特定施設）</t>
    <rPh sb="0" eb="3">
      <t>ショウキボ</t>
    </rPh>
    <rPh sb="4" eb="6">
      <t>カイゴ</t>
    </rPh>
    <rPh sb="6" eb="7">
      <t>ツ</t>
    </rPh>
    <phoneticPr fontId="1"/>
  </si>
  <si>
    <t>小規模なケアハウス（特定施設）</t>
    <phoneticPr fontId="1"/>
  </si>
  <si>
    <t>小規模な介護付きホーム（特定施設）</t>
    <rPh sb="4" eb="6">
      <t>カイゴ</t>
    </rPh>
    <rPh sb="6" eb="7">
      <t>ツ</t>
    </rPh>
    <phoneticPr fontId="1"/>
  </si>
  <si>
    <t>介護付きホーム（特定施設）（30名以上）</t>
    <rPh sb="0" eb="2">
      <t>カイゴ</t>
    </rPh>
    <rPh sb="2" eb="3">
      <t>ツ</t>
    </rPh>
    <phoneticPr fontId="1"/>
  </si>
  <si>
    <t>特別養護老人ホーム及び併設されるショートステイ用居室（30名以上）</t>
    <phoneticPr fontId="1"/>
  </si>
  <si>
    <t>地域密着型特別養護老人ホーム及び併設されるショートステイ用居室</t>
    <phoneticPr fontId="1"/>
  </si>
  <si>
    <t>小規模な介護付きホーム（特定施設）</t>
    <rPh sb="0" eb="3">
      <t>ショウキボ</t>
    </rPh>
    <rPh sb="4" eb="6">
      <t>カイゴ</t>
    </rPh>
    <rPh sb="6" eb="7">
      <t>ツ</t>
    </rPh>
    <phoneticPr fontId="1"/>
  </si>
  <si>
    <t>特別養護老人ホーム及び併設されるショートステイ用居室（多床室）のプライバシー保護のための改修</t>
    <rPh sb="0" eb="2">
      <t>トクベツ</t>
    </rPh>
    <rPh sb="2" eb="4">
      <t>ヨウゴ</t>
    </rPh>
    <rPh sb="4" eb="6">
      <t>ロウジン</t>
    </rPh>
    <rPh sb="9" eb="10">
      <t>オヨ</t>
    </rPh>
    <rPh sb="11" eb="13">
      <t>ヘイセツ</t>
    </rPh>
    <rPh sb="23" eb="24">
      <t>ヨウ</t>
    </rPh>
    <rPh sb="24" eb="26">
      <t>キョシツ</t>
    </rPh>
    <rPh sb="27" eb="28">
      <t>オオ</t>
    </rPh>
    <rPh sb="28" eb="29">
      <t>ユカ</t>
    </rPh>
    <rPh sb="29" eb="30">
      <t>シツ</t>
    </rPh>
    <rPh sb="38" eb="40">
      <t>ホゴ</t>
    </rPh>
    <rPh sb="44" eb="46">
      <t>カイシュウ</t>
    </rPh>
    <phoneticPr fontId="1"/>
  </si>
  <si>
    <t>市町村</t>
    <phoneticPr fontId="1"/>
  </si>
  <si>
    <t>市町村</t>
    <rPh sb="0" eb="3">
      <t>シチョウソン</t>
    </rPh>
    <phoneticPr fontId="1"/>
  </si>
  <si>
    <t>◎</t>
  </si>
  <si>
    <t>（１）施設の一部改修</t>
  </si>
  <si>
    <t>特別養護老人ホーム（30名以上）</t>
  </si>
  <si>
    <t>－</t>
    <phoneticPr fontId="1"/>
  </si>
  <si>
    <t>地域密着型特別養護老人ホーム及び併設されるショートステイ用居室</t>
  </si>
  <si>
    <t>有</t>
  </si>
  <si>
    <t>創設</t>
  </si>
  <si>
    <t>横浜市</t>
    <rPh sb="0" eb="3">
      <t>ヨコハマシ</t>
    </rPh>
    <phoneticPr fontId="1"/>
  </si>
  <si>
    <t>有</t>
    <rPh sb="0" eb="1">
      <t>アリ</t>
    </rPh>
    <phoneticPr fontId="1"/>
  </si>
  <si>
    <t>川崎市</t>
    <rPh sb="0" eb="3">
      <t>カワサキシ</t>
    </rPh>
    <phoneticPr fontId="1"/>
  </si>
  <si>
    <t>相模原市</t>
    <rPh sb="0" eb="4">
      <t>サガミハラシ</t>
    </rPh>
    <phoneticPr fontId="1"/>
  </si>
  <si>
    <t>平塚市</t>
    <phoneticPr fontId="1"/>
  </si>
  <si>
    <t>市町村</t>
    <rPh sb="0" eb="3">
      <t>シチョウソン</t>
    </rPh>
    <phoneticPr fontId="1"/>
  </si>
  <si>
    <t>施設種別</t>
    <rPh sb="0" eb="2">
      <t>シセツ</t>
    </rPh>
    <rPh sb="2" eb="4">
      <t>シュベツ</t>
    </rPh>
    <phoneticPr fontId="1"/>
  </si>
  <si>
    <t>区分</t>
    <rPh sb="0" eb="2">
      <t>クブン</t>
    </rPh>
    <phoneticPr fontId="1"/>
  </si>
  <si>
    <t>市町村事業</t>
    <rPh sb="0" eb="3">
      <t>シチョウソン</t>
    </rPh>
    <rPh sb="3" eb="5">
      <t>ジギョウ</t>
    </rPh>
    <phoneticPr fontId="1"/>
  </si>
  <si>
    <t>（単位：千円）</t>
    <rPh sb="1" eb="3">
      <t>タンイ</t>
    </rPh>
    <rPh sb="4" eb="6">
      <t>センエン</t>
    </rPh>
    <phoneticPr fontId="1"/>
  </si>
  <si>
    <t>①</t>
    <phoneticPr fontId="1"/>
  </si>
  <si>
    <t>②</t>
    <phoneticPr fontId="1"/>
  </si>
  <si>
    <t>③</t>
    <phoneticPr fontId="1"/>
  </si>
  <si>
    <t>④</t>
    <phoneticPr fontId="1"/>
  </si>
  <si>
    <t>⑤</t>
    <phoneticPr fontId="1"/>
  </si>
  <si>
    <t>⑥</t>
    <phoneticPr fontId="1"/>
  </si>
  <si>
    <t>地域密着型サービス等
整備等助成事業</t>
    <phoneticPr fontId="1"/>
  </si>
  <si>
    <t>施設開設準備経費等支援事業</t>
    <phoneticPr fontId="1"/>
  </si>
  <si>
    <t>定期借地権設定のための一時金の支援事業</t>
    <phoneticPr fontId="1"/>
  </si>
  <si>
    <t>既存の特別養護老人ホーム等の
ユニット化改修等支援事業</t>
    <phoneticPr fontId="1"/>
  </si>
  <si>
    <t>民有地
マッチング事業</t>
    <phoneticPr fontId="1"/>
  </si>
  <si>
    <t>介護職員の
宿舎施設
整備事業</t>
    <phoneticPr fontId="1"/>
  </si>
  <si>
    <t>合計</t>
    <rPh sb="0" eb="2">
      <t>ゴウケイ</t>
    </rPh>
    <phoneticPr fontId="1"/>
  </si>
  <si>
    <t>No.</t>
  </si>
  <si>
    <t>地密整備</t>
    <rPh sb="0" eb="1">
      <t>チ</t>
    </rPh>
    <rPh sb="1" eb="2">
      <t>ミツ</t>
    </rPh>
    <rPh sb="2" eb="4">
      <t>セイビ</t>
    </rPh>
    <phoneticPr fontId="1"/>
  </si>
  <si>
    <t>大規模修繕</t>
    <rPh sb="0" eb="5">
      <t>ダイキボシュウゼン</t>
    </rPh>
    <phoneticPr fontId="1"/>
  </si>
  <si>
    <t>開設準備</t>
    <rPh sb="0" eb="2">
      <t>カイセツ</t>
    </rPh>
    <rPh sb="2" eb="4">
      <t>ジュンビ</t>
    </rPh>
    <phoneticPr fontId="1"/>
  </si>
  <si>
    <t>ユニット化</t>
    <rPh sb="4" eb="5">
      <t>カ</t>
    </rPh>
    <phoneticPr fontId="1"/>
  </si>
  <si>
    <t>看取り</t>
    <rPh sb="0" eb="2">
      <t>ミト</t>
    </rPh>
    <phoneticPr fontId="1"/>
  </si>
  <si>
    <t>共生型</t>
    <rPh sb="0" eb="3">
      <t>キョウセイガタ</t>
    </rPh>
    <phoneticPr fontId="1"/>
  </si>
  <si>
    <t>横須賀市</t>
    <phoneticPr fontId="1"/>
  </si>
  <si>
    <t>鎌倉市</t>
    <phoneticPr fontId="1"/>
  </si>
  <si>
    <t>藤沢市</t>
    <phoneticPr fontId="1"/>
  </si>
  <si>
    <t>小田原市</t>
    <phoneticPr fontId="1"/>
  </si>
  <si>
    <t>茅ヶ崎市</t>
    <phoneticPr fontId="1"/>
  </si>
  <si>
    <t>逗子市</t>
    <phoneticPr fontId="1"/>
  </si>
  <si>
    <t>三浦市</t>
    <phoneticPr fontId="1"/>
  </si>
  <si>
    <t>秦野市</t>
    <phoneticPr fontId="1"/>
  </si>
  <si>
    <t>厚木市</t>
    <phoneticPr fontId="1"/>
  </si>
  <si>
    <t>大和市</t>
    <phoneticPr fontId="1"/>
  </si>
  <si>
    <t>伊勢原市</t>
    <phoneticPr fontId="1"/>
  </si>
  <si>
    <t>海老名市</t>
    <phoneticPr fontId="1"/>
  </si>
  <si>
    <t>座間市</t>
    <phoneticPr fontId="1"/>
  </si>
  <si>
    <t>南足柄市</t>
    <phoneticPr fontId="1"/>
  </si>
  <si>
    <t>綾瀬市</t>
    <phoneticPr fontId="1"/>
  </si>
  <si>
    <t>葉山町</t>
    <phoneticPr fontId="1"/>
  </si>
  <si>
    <t>寒川町</t>
    <phoneticPr fontId="1"/>
  </si>
  <si>
    <t>大磯町</t>
    <phoneticPr fontId="1"/>
  </si>
  <si>
    <t>二宮町</t>
    <phoneticPr fontId="1"/>
  </si>
  <si>
    <t>中井町</t>
    <phoneticPr fontId="1"/>
  </si>
  <si>
    <t>大井町</t>
    <phoneticPr fontId="1"/>
  </si>
  <si>
    <t>松田町</t>
    <phoneticPr fontId="1"/>
  </si>
  <si>
    <t>山北町</t>
    <phoneticPr fontId="1"/>
  </si>
  <si>
    <t>開成町</t>
    <phoneticPr fontId="1"/>
  </si>
  <si>
    <t>箱根町</t>
    <phoneticPr fontId="1"/>
  </si>
  <si>
    <t>真鶴町</t>
    <phoneticPr fontId="1"/>
  </si>
  <si>
    <t>湯河原町</t>
    <phoneticPr fontId="1"/>
  </si>
  <si>
    <t>愛川町</t>
    <phoneticPr fontId="1"/>
  </si>
  <si>
    <t>清川村</t>
    <phoneticPr fontId="1"/>
  </si>
  <si>
    <t>市町村事業</t>
    <rPh sb="0" eb="5">
      <t>シチョウソンジギョウ</t>
    </rPh>
    <phoneticPr fontId="1"/>
  </si>
  <si>
    <t>合計</t>
    <rPh sb="0" eb="2">
      <t>ゴウケイ</t>
    </rPh>
    <phoneticPr fontId="1"/>
  </si>
  <si>
    <t>区分</t>
    <rPh sb="0" eb="2">
      <t>クブン</t>
    </rPh>
    <phoneticPr fontId="1"/>
  </si>
  <si>
    <t>市町村</t>
    <rPh sb="0" eb="3">
      <t>シチョウソン</t>
    </rPh>
    <phoneticPr fontId="1"/>
  </si>
  <si>
    <t>市町村事業</t>
    <rPh sb="0" eb="5">
      <t>シチョウソンジギョウ</t>
    </rPh>
    <phoneticPr fontId="1"/>
  </si>
  <si>
    <t>合計</t>
    <rPh sb="0" eb="2">
      <t>ゴウケイ</t>
    </rPh>
    <phoneticPr fontId="1"/>
  </si>
  <si>
    <t>路線価
（千円/㎡）
(A)</t>
    <rPh sb="0" eb="3">
      <t>ロセンカ</t>
    </rPh>
    <rPh sb="5" eb="6">
      <t>セン</t>
    </rPh>
    <rPh sb="6" eb="7">
      <t>エン</t>
    </rPh>
    <phoneticPr fontId="1"/>
  </si>
  <si>
    <t>補助基準額
（千円）
(A)*(B)*1/2</t>
    <rPh sb="0" eb="2">
      <t>ホジョ</t>
    </rPh>
    <rPh sb="2" eb="4">
      <t>キジュン</t>
    </rPh>
    <rPh sb="4" eb="5">
      <t>ガク</t>
    </rPh>
    <rPh sb="7" eb="9">
      <t>センエン</t>
    </rPh>
    <phoneticPr fontId="1"/>
  </si>
  <si>
    <t>説明</t>
    <rPh sb="0" eb="2">
      <t>セツメイ</t>
    </rPh>
    <phoneticPr fontId="1"/>
  </si>
  <si>
    <t>施設数 
(A)</t>
    <rPh sb="0" eb="3">
      <t>シセツスウ</t>
    </rPh>
    <phoneticPr fontId="1"/>
  </si>
  <si>
    <t>補助金額
（千円）
(A)*(B)</t>
    <phoneticPr fontId="1"/>
  </si>
  <si>
    <t>種別</t>
    <rPh sb="0" eb="2">
      <t>シュベツ</t>
    </rPh>
    <phoneticPr fontId="1"/>
  </si>
  <si>
    <t>地密整備</t>
    <rPh sb="0" eb="1">
      <t>チ</t>
    </rPh>
    <rPh sb="1" eb="2">
      <t>ミツ</t>
    </rPh>
    <rPh sb="2" eb="4">
      <t>セイビ</t>
    </rPh>
    <phoneticPr fontId="1"/>
  </si>
  <si>
    <t>大規模改修</t>
    <rPh sb="0" eb="5">
      <t>ダイキボカイシュウ</t>
    </rPh>
    <phoneticPr fontId="1"/>
  </si>
  <si>
    <t>開設準備</t>
    <rPh sb="0" eb="4">
      <t>カイセツジュンビ</t>
    </rPh>
    <phoneticPr fontId="1"/>
  </si>
  <si>
    <t>種別</t>
    <rPh sb="0" eb="2">
      <t>シュベツ</t>
    </rPh>
    <phoneticPr fontId="1"/>
  </si>
  <si>
    <t>定期借地</t>
    <rPh sb="0" eb="4">
      <t>テイキシャクチ</t>
    </rPh>
    <phoneticPr fontId="1"/>
  </si>
  <si>
    <t>マッチング</t>
    <phoneticPr fontId="1"/>
  </si>
  <si>
    <t>（様式３）</t>
    <rPh sb="1" eb="3">
      <t>ヨウシキ</t>
    </rPh>
    <phoneticPr fontId="1"/>
  </si>
  <si>
    <t>社会福祉法人　○○会</t>
    <phoneticPr fontId="1"/>
  </si>
  <si>
    <t>特別養護老人ホーム ○○の泉</t>
    <phoneticPr fontId="1"/>
  </si>
  <si>
    <t>横浜市中区日本大通１</t>
    <phoneticPr fontId="1"/>
  </si>
  <si>
    <t>（例）</t>
    <rPh sb="1" eb="2">
      <t>レイ</t>
    </rPh>
    <phoneticPr fontId="1"/>
  </si>
  <si>
    <t>確度の説明</t>
    <rPh sb="0" eb="2">
      <t>カクド</t>
    </rPh>
    <rPh sb="3" eb="5">
      <t>セツメイ</t>
    </rPh>
    <phoneticPr fontId="1"/>
  </si>
  <si>
    <t>令和○年○月実施の公募により事業者決定済、事業実施は確実。</t>
    <phoneticPr fontId="1"/>
  </si>
  <si>
    <t>開設予定年月日</t>
    <rPh sb="0" eb="2">
      <t>カイセツ</t>
    </rPh>
    <rPh sb="2" eb="4">
      <t>ヨテイ</t>
    </rPh>
    <rPh sb="4" eb="5">
      <t>ネン</t>
    </rPh>
    <rPh sb="5" eb="6">
      <t>ツキ</t>
    </rPh>
    <rPh sb="6" eb="7">
      <t>ヒ</t>
    </rPh>
    <phoneticPr fontId="1"/>
  </si>
  <si>
    <t>特別養護老人ホーム　○○の泉</t>
    <rPh sb="0" eb="2">
      <t>トクベツ</t>
    </rPh>
    <rPh sb="2" eb="6">
      <t>ヨウゴロウジン</t>
    </rPh>
    <rPh sb="13" eb="14">
      <t>イズミ</t>
    </rPh>
    <phoneticPr fontId="1"/>
  </si>
  <si>
    <t>運営事業者名</t>
    <rPh sb="0" eb="2">
      <t>ウンエイ</t>
    </rPh>
    <rPh sb="2" eb="4">
      <t>ジギョウ</t>
    </rPh>
    <rPh sb="4" eb="5">
      <t>シャ</t>
    </rPh>
    <rPh sb="5" eb="6">
      <t>メイ</t>
    </rPh>
    <phoneticPr fontId="1"/>
  </si>
  <si>
    <t>特別養護老人ホーム　○○の泉</t>
    <phoneticPr fontId="1"/>
  </si>
  <si>
    <t>着工予定日</t>
    <rPh sb="0" eb="2">
      <t>チャッコウ</t>
    </rPh>
    <rPh sb="2" eb="4">
      <t>ヨテイ</t>
    </rPh>
    <rPh sb="4" eb="5">
      <t>ビ</t>
    </rPh>
    <phoneticPr fontId="1"/>
  </si>
  <si>
    <t>竣工予定日</t>
    <rPh sb="0" eb="2">
      <t>シュンコウ</t>
    </rPh>
    <rPh sb="2" eb="4">
      <t>ヨテイ</t>
    </rPh>
    <rPh sb="4" eb="5">
      <t>ビ</t>
    </rPh>
    <phoneticPr fontId="1"/>
  </si>
  <si>
    <t>新規整備施設種別</t>
    <rPh sb="0" eb="2">
      <t>シンキ</t>
    </rPh>
    <rPh sb="2" eb="4">
      <t>セイビ</t>
    </rPh>
    <rPh sb="4" eb="6">
      <t>シセツ</t>
    </rPh>
    <rPh sb="6" eb="8">
      <t>シュベツ</t>
    </rPh>
    <phoneticPr fontId="1"/>
  </si>
  <si>
    <t>新規整備施設名</t>
    <rPh sb="0" eb="2">
      <t>シンキ</t>
    </rPh>
    <rPh sb="2" eb="4">
      <t>セイビ</t>
    </rPh>
    <rPh sb="4" eb="6">
      <t>シセツ</t>
    </rPh>
    <rPh sb="6" eb="7">
      <t>メイ</t>
    </rPh>
    <phoneticPr fontId="1"/>
  </si>
  <si>
    <t>施設整備予定地</t>
    <rPh sb="0" eb="2">
      <t>シセツ</t>
    </rPh>
    <rPh sb="2" eb="4">
      <t>セイビ</t>
    </rPh>
    <rPh sb="4" eb="6">
      <t>ヨテイ</t>
    </rPh>
    <rPh sb="6" eb="7">
      <t>チ</t>
    </rPh>
    <phoneticPr fontId="1"/>
  </si>
  <si>
    <t>新規整備施設予定地</t>
    <rPh sb="0" eb="4">
      <t>シンキセイビ</t>
    </rPh>
    <rPh sb="4" eb="6">
      <t>シセツ</t>
    </rPh>
    <rPh sb="6" eb="8">
      <t>ヨテイ</t>
    </rPh>
    <rPh sb="8" eb="9">
      <t>チ</t>
    </rPh>
    <phoneticPr fontId="1"/>
  </si>
  <si>
    <t>新規整備着工予定日</t>
    <rPh sb="0" eb="2">
      <t>シンキ</t>
    </rPh>
    <rPh sb="2" eb="4">
      <t>セイビ</t>
    </rPh>
    <rPh sb="4" eb="6">
      <t>チャッコウ</t>
    </rPh>
    <rPh sb="6" eb="8">
      <t>ヨテイ</t>
    </rPh>
    <rPh sb="8" eb="9">
      <t>ビ</t>
    </rPh>
    <phoneticPr fontId="1"/>
  </si>
  <si>
    <t>新規整備竣工予定日</t>
    <rPh sb="0" eb="4">
      <t>シンキセイビ</t>
    </rPh>
    <rPh sb="4" eb="8">
      <t>シュンコウヨテイ</t>
    </rPh>
    <rPh sb="8" eb="9">
      <t>ビ</t>
    </rPh>
    <phoneticPr fontId="1"/>
  </si>
  <si>
    <t>介護施設等の創設に関すること</t>
    <rPh sb="0" eb="5">
      <t>カイゴシセツトウ</t>
    </rPh>
    <rPh sb="6" eb="8">
      <t>ソウセツ</t>
    </rPh>
    <rPh sb="9" eb="10">
      <t>カン</t>
    </rPh>
    <phoneticPr fontId="1"/>
  </si>
  <si>
    <t>令和○年○月実施の公募により事業者決定済、事業実施は確実。</t>
    <rPh sb="0" eb="2">
      <t>レイワ</t>
    </rPh>
    <rPh sb="3" eb="4">
      <t>ネン</t>
    </rPh>
    <rPh sb="5" eb="6">
      <t>ガツ</t>
    </rPh>
    <rPh sb="6" eb="8">
      <t>ジッシ</t>
    </rPh>
    <rPh sb="9" eb="11">
      <t>コウボ</t>
    </rPh>
    <rPh sb="14" eb="16">
      <t>ジギョウ</t>
    </rPh>
    <rPh sb="16" eb="17">
      <t>シャ</t>
    </rPh>
    <rPh sb="17" eb="19">
      <t>ケッテイ</t>
    </rPh>
    <rPh sb="19" eb="20">
      <t>ズミ</t>
    </rPh>
    <rPh sb="21" eb="23">
      <t>ジギョウ</t>
    </rPh>
    <rPh sb="23" eb="25">
      <t>ジッシ</t>
    </rPh>
    <rPh sb="26" eb="28">
      <t>カクジツ</t>
    </rPh>
    <phoneticPr fontId="1"/>
  </si>
  <si>
    <t>（様式１－２）</t>
    <rPh sb="1" eb="3">
      <t>ヨウシキ</t>
    </rPh>
    <phoneticPr fontId="1"/>
  </si>
  <si>
    <t>（様式１－３）</t>
    <rPh sb="1" eb="3">
      <t>ヨウシキ</t>
    </rPh>
    <phoneticPr fontId="1"/>
  </si>
  <si>
    <t>（様式１－４）</t>
    <rPh sb="1" eb="3">
      <t>ヨウシキ</t>
    </rPh>
    <phoneticPr fontId="1"/>
  </si>
  <si>
    <t>（様式２－１）</t>
    <rPh sb="1" eb="3">
      <t>ヨウシキ</t>
    </rPh>
    <phoneticPr fontId="1"/>
  </si>
  <si>
    <t>（様式２－２）</t>
    <rPh sb="1" eb="3">
      <t>ヨウシキ</t>
    </rPh>
    <phoneticPr fontId="1"/>
  </si>
  <si>
    <t>（様式２－３）</t>
    <rPh sb="1" eb="3">
      <t>ヨウシキ</t>
    </rPh>
    <phoneticPr fontId="1"/>
  </si>
  <si>
    <t>（様式４－１）</t>
    <rPh sb="1" eb="3">
      <t>ヨウシキ</t>
    </rPh>
    <phoneticPr fontId="1"/>
  </si>
  <si>
    <t>（様式４－２）</t>
    <phoneticPr fontId="1"/>
  </si>
  <si>
    <t>（様式４－３）</t>
    <phoneticPr fontId="1"/>
  </si>
  <si>
    <t>（様式５）</t>
    <phoneticPr fontId="1"/>
  </si>
  <si>
    <t>（様式６）</t>
    <phoneticPr fontId="1"/>
  </si>
  <si>
    <t>〇災害レッドゾーン対象施設</t>
    <phoneticPr fontId="1"/>
  </si>
  <si>
    <t>特別養護老人ホーム（30名以上）及び併設されるショートステイ用居室</t>
  </si>
  <si>
    <t>特別養護老人ホーム（30名以上）及び併設されるショートステイ用居室</t>
    <phoneticPr fontId="1"/>
  </si>
  <si>
    <t>ケアハウス（30名以上）</t>
    <phoneticPr fontId="1"/>
  </si>
  <si>
    <t>介護付きホーム（30名以上）</t>
    <phoneticPr fontId="1"/>
  </si>
  <si>
    <t>移転改築</t>
  </si>
  <si>
    <t>移転改築</t>
    <rPh sb="0" eb="4">
      <t>イテンカイチク</t>
    </rPh>
    <phoneticPr fontId="1"/>
  </si>
  <si>
    <t>○災害イエローゾーン対象施設</t>
    <rPh sb="1" eb="3">
      <t>サイガイ</t>
    </rPh>
    <rPh sb="10" eb="12">
      <t>タイショウ</t>
    </rPh>
    <rPh sb="12" eb="14">
      <t>シセツ</t>
    </rPh>
    <phoneticPr fontId="1"/>
  </si>
  <si>
    <t>種別</t>
    <rPh sb="0" eb="2">
      <t>シュベツ</t>
    </rPh>
    <phoneticPr fontId="1"/>
  </si>
  <si>
    <t>大規模修繕ロボット・ICT</t>
    <rPh sb="0" eb="5">
      <t>ダイキボシュウゼン</t>
    </rPh>
    <phoneticPr fontId="1"/>
  </si>
  <si>
    <t>対象施設竣工年度</t>
    <rPh sb="0" eb="2">
      <t>タイショウ</t>
    </rPh>
    <rPh sb="2" eb="4">
      <t>シセツ</t>
    </rPh>
    <rPh sb="4" eb="6">
      <t>シュンコウ</t>
    </rPh>
    <rPh sb="6" eb="8">
      <t>ネンド</t>
    </rPh>
    <phoneticPr fontId="1"/>
  </si>
  <si>
    <t>運営事業者名</t>
    <rPh sb="0" eb="2">
      <t>ウンエイ</t>
    </rPh>
    <rPh sb="2" eb="4">
      <t>ジギョウ</t>
    </rPh>
    <rPh sb="4" eb="5">
      <t>シャ</t>
    </rPh>
    <rPh sb="5" eb="6">
      <t>メイ</t>
    </rPh>
    <phoneticPr fontId="1"/>
  </si>
  <si>
    <t>平成27年度</t>
    <rPh sb="0" eb="2">
      <t>ヘイセイ</t>
    </rPh>
    <rPh sb="4" eb="6">
      <t>ネンド</t>
    </rPh>
    <phoneticPr fontId="1"/>
  </si>
  <si>
    <t>訪問看護ステーション（30名以上）（大規模化やサテライト型事業所の設置）</t>
    <rPh sb="18" eb="22">
      <t>ダイキボカ</t>
    </rPh>
    <rPh sb="28" eb="29">
      <t>ガタ</t>
    </rPh>
    <rPh sb="29" eb="32">
      <t>ジギョウショ</t>
    </rPh>
    <rPh sb="33" eb="35">
      <t>セッチ</t>
    </rPh>
    <phoneticPr fontId="1"/>
  </si>
  <si>
    <t>介護予防拠点</t>
    <rPh sb="0" eb="6">
      <t>カイゴヨボウキョテン</t>
    </rPh>
    <phoneticPr fontId="1"/>
  </si>
  <si>
    <t>介護老人保健施設（30名以上）</t>
    <rPh sb="0" eb="2">
      <t>カイゴ</t>
    </rPh>
    <rPh sb="2" eb="4">
      <t>ロウジン</t>
    </rPh>
    <rPh sb="4" eb="6">
      <t>ホケン</t>
    </rPh>
    <rPh sb="6" eb="8">
      <t>シセツ</t>
    </rPh>
    <phoneticPr fontId="1"/>
  </si>
  <si>
    <t>介護医療院（30名以上）</t>
    <rPh sb="0" eb="2">
      <t>カイゴ</t>
    </rPh>
    <rPh sb="2" eb="4">
      <t>イリョウ</t>
    </rPh>
    <rPh sb="4" eb="5">
      <t>イン</t>
    </rPh>
    <phoneticPr fontId="1"/>
  </si>
  <si>
    <t>ケアハウス（特定施設）（30名以上）</t>
    <rPh sb="6" eb="8">
      <t>トクテイ</t>
    </rPh>
    <rPh sb="8" eb="10">
      <t>シセツ</t>
    </rPh>
    <phoneticPr fontId="1"/>
  </si>
  <si>
    <t>小規模な介護老人保健施設</t>
    <rPh sb="0" eb="3">
      <t>ショウキボ</t>
    </rPh>
    <rPh sb="4" eb="6">
      <t>カイゴ</t>
    </rPh>
    <rPh sb="6" eb="8">
      <t>ロウジン</t>
    </rPh>
    <rPh sb="8" eb="10">
      <t>ホケン</t>
    </rPh>
    <rPh sb="10" eb="12">
      <t>シセツ</t>
    </rPh>
    <phoneticPr fontId="1"/>
  </si>
  <si>
    <t>小規模な介護医療院</t>
    <rPh sb="0" eb="3">
      <t>ショウキボ</t>
    </rPh>
    <rPh sb="4" eb="6">
      <t>カイゴ</t>
    </rPh>
    <rPh sb="6" eb="8">
      <t>イリョウ</t>
    </rPh>
    <rPh sb="8" eb="9">
      <t>イン</t>
    </rPh>
    <phoneticPr fontId="1"/>
  </si>
  <si>
    <t>小規模なケアハウス（特定施設）</t>
    <rPh sb="0" eb="3">
      <t>ショウキボ</t>
    </rPh>
    <rPh sb="10" eb="12">
      <t>トクテイ</t>
    </rPh>
    <rPh sb="12" eb="14">
      <t>シセツ</t>
    </rPh>
    <phoneticPr fontId="1"/>
  </si>
  <si>
    <t>都市型軽費老人ホーム</t>
    <rPh sb="0" eb="3">
      <t>トシガタ</t>
    </rPh>
    <rPh sb="3" eb="5">
      <t>ケイヒ</t>
    </rPh>
    <rPh sb="5" eb="7">
      <t>ロウジン</t>
    </rPh>
    <phoneticPr fontId="1"/>
  </si>
  <si>
    <t>小規模な養護老人ホーム</t>
    <rPh sb="0" eb="3">
      <t>ショウキボ</t>
    </rPh>
    <rPh sb="4" eb="6">
      <t>ヨウゴ</t>
    </rPh>
    <rPh sb="6" eb="8">
      <t>ロウジン</t>
    </rPh>
    <phoneticPr fontId="1"/>
  </si>
  <si>
    <t>施設内保育施設</t>
    <rPh sb="0" eb="2">
      <t>シセツ</t>
    </rPh>
    <rPh sb="2" eb="3">
      <t>ナイ</t>
    </rPh>
    <rPh sb="3" eb="5">
      <t>ホイク</t>
    </rPh>
    <rPh sb="5" eb="7">
      <t>シセツ</t>
    </rPh>
    <phoneticPr fontId="1"/>
  </si>
  <si>
    <t>定期巡回・随時対応型訪問介護看護事業所（合築・併設）</t>
    <rPh sb="20" eb="22">
      <t>ガッチク</t>
    </rPh>
    <rPh sb="23" eb="25">
      <t>ヘイセツ</t>
    </rPh>
    <phoneticPr fontId="1"/>
  </si>
  <si>
    <t>認知症対応型デイサービスセンター（合築・併設）</t>
  </si>
  <si>
    <t>介護予防拠点（合築・併設）</t>
  </si>
  <si>
    <t>地域包括支援センター（合築・併設）</t>
  </si>
  <si>
    <t>生活支援ハウス（合築・併設）</t>
  </si>
  <si>
    <t>緊急ショートステイ（合築・併設）</t>
  </si>
  <si>
    <t>社会福祉法人○○会</t>
    <phoneticPr fontId="1"/>
  </si>
  <si>
    <t>特別養護老人ホーム</t>
    <rPh sb="0" eb="6">
      <t>トクベツヨウゴロウジン</t>
    </rPh>
    <phoneticPr fontId="1"/>
  </si>
  <si>
    <t>介護老人保健施設</t>
    <rPh sb="0" eb="8">
      <t>カイゴロウジンホケンシセツ</t>
    </rPh>
    <phoneticPr fontId="1"/>
  </si>
  <si>
    <t>介護医療院</t>
    <rPh sb="0" eb="2">
      <t>カイゴ</t>
    </rPh>
    <rPh sb="2" eb="4">
      <t>イリョウ</t>
    </rPh>
    <rPh sb="4" eb="5">
      <t>イン</t>
    </rPh>
    <phoneticPr fontId="1"/>
  </si>
  <si>
    <t>広域型施設</t>
  </si>
  <si>
    <t>平成12年度</t>
    <phoneticPr fontId="1"/>
  </si>
  <si>
    <t>共生型</t>
    <rPh sb="0" eb="3">
      <t>キョウセイガタ</t>
    </rPh>
    <phoneticPr fontId="1"/>
  </si>
  <si>
    <t>小規模多機能型居宅介護事業所　○○の泉</t>
    <phoneticPr fontId="1"/>
  </si>
  <si>
    <t>（例①）</t>
    <rPh sb="1" eb="2">
      <t>レイ</t>
    </rPh>
    <phoneticPr fontId="1"/>
  </si>
  <si>
    <t>（例②）</t>
    <rPh sb="1" eb="2">
      <t>レイ</t>
    </rPh>
    <phoneticPr fontId="1"/>
  </si>
  <si>
    <t>無</t>
    <rPh sb="0" eb="1">
      <t>ナシ</t>
    </rPh>
    <phoneticPr fontId="1"/>
  </si>
  <si>
    <t>令和７年10月１日～
令和８年３月31日</t>
    <rPh sb="0" eb="2">
      <t>レイワ</t>
    </rPh>
    <rPh sb="3" eb="4">
      <t>ネン</t>
    </rPh>
    <rPh sb="6" eb="7">
      <t>ガツ</t>
    </rPh>
    <rPh sb="8" eb="9">
      <t>ニチ</t>
    </rPh>
    <rPh sb="11" eb="13">
      <t>レイワ</t>
    </rPh>
    <rPh sb="14" eb="15">
      <t>ネン</t>
    </rPh>
    <rPh sb="16" eb="17">
      <t>ガツ</t>
    </rPh>
    <rPh sb="19" eb="20">
      <t>ニチ</t>
    </rPh>
    <phoneticPr fontId="1"/>
  </si>
  <si>
    <t>宿舎整備</t>
    <rPh sb="0" eb="2">
      <t>シュクシャ</t>
    </rPh>
    <rPh sb="2" eb="4">
      <t>セイビ</t>
    </rPh>
    <phoneticPr fontId="1"/>
  </si>
  <si>
    <t>○○宿舎</t>
    <phoneticPr fontId="1"/>
  </si>
  <si>
    <t>横浜市中区〇〇〇</t>
    <phoneticPr fontId="1"/>
  </si>
  <si>
    <t>整備予定宿舎名</t>
    <rPh sb="0" eb="2">
      <t>セイビ</t>
    </rPh>
    <rPh sb="2" eb="4">
      <t>ヨテイ</t>
    </rPh>
    <rPh sb="4" eb="6">
      <t>シュクシャ</t>
    </rPh>
    <rPh sb="6" eb="7">
      <t>メイ</t>
    </rPh>
    <phoneticPr fontId="1"/>
  </si>
  <si>
    <t>整備予定宿舎所在地</t>
    <rPh sb="0" eb="2">
      <t>セイビ</t>
    </rPh>
    <rPh sb="2" eb="4">
      <t>ヨテイ</t>
    </rPh>
    <rPh sb="4" eb="6">
      <t>シュクシャ</t>
    </rPh>
    <rPh sb="6" eb="9">
      <t>ショザイチ</t>
    </rPh>
    <phoneticPr fontId="1"/>
  </si>
  <si>
    <t>補助対象施設名</t>
    <rPh sb="0" eb="2">
      <t>ホジョ</t>
    </rPh>
    <rPh sb="2" eb="4">
      <t>タイショウ</t>
    </rPh>
    <rPh sb="4" eb="6">
      <t>シセツ</t>
    </rPh>
    <rPh sb="6" eb="7">
      <t>メイ</t>
    </rPh>
    <phoneticPr fontId="1"/>
  </si>
  <si>
    <t>補助対象施設種別</t>
    <rPh sb="0" eb="2">
      <t>ホジョ</t>
    </rPh>
    <rPh sb="2" eb="4">
      <t>タイショウ</t>
    </rPh>
    <rPh sb="4" eb="6">
      <t>シセツ</t>
    </rPh>
    <rPh sb="6" eb="8">
      <t>シュベツ</t>
    </rPh>
    <phoneticPr fontId="1"/>
  </si>
  <si>
    <t>補助対象施設所在地</t>
    <rPh sb="0" eb="2">
      <t>ホジョ</t>
    </rPh>
    <rPh sb="2" eb="4">
      <t>タイショウ</t>
    </rPh>
    <rPh sb="4" eb="6">
      <t>シセツ</t>
    </rPh>
    <rPh sb="6" eb="9">
      <t>ショザイチ</t>
    </rPh>
    <phoneticPr fontId="1"/>
  </si>
  <si>
    <t>横浜市西区〇〇〇</t>
    <phoneticPr fontId="1"/>
  </si>
  <si>
    <t>レッドゾーン</t>
    <phoneticPr fontId="1"/>
  </si>
  <si>
    <t>イエローゾーン</t>
    <phoneticPr fontId="1"/>
  </si>
  <si>
    <t>大規模修繕ロボット・ICT</t>
    <rPh sb="0" eb="5">
      <t>ダイキボシュウゼン</t>
    </rPh>
    <phoneticPr fontId="1"/>
  </si>
  <si>
    <t>介護予防拠点</t>
    <rPh sb="0" eb="6">
      <t>カイゴヨボウキョテン</t>
    </rPh>
    <phoneticPr fontId="1"/>
  </si>
  <si>
    <t>（様式１－１）</t>
    <rPh sb="1" eb="3">
      <t>ヨウシキ</t>
    </rPh>
    <phoneticPr fontId="1"/>
  </si>
  <si>
    <t>事業者の選定状況</t>
    <rPh sb="0" eb="3">
      <t>ジギョウシャ</t>
    </rPh>
    <rPh sb="4" eb="6">
      <t>センテイ</t>
    </rPh>
    <rPh sb="6" eb="8">
      <t>ジョウキョウ</t>
    </rPh>
    <phoneticPr fontId="1"/>
  </si>
  <si>
    <t>選定済み</t>
    <rPh sb="0" eb="2">
      <t>センテイ</t>
    </rPh>
    <rPh sb="2" eb="3">
      <t>ズ</t>
    </rPh>
    <phoneticPr fontId="1"/>
  </si>
  <si>
    <t>年度内選定予定</t>
    <rPh sb="0" eb="3">
      <t>ネンドナイ</t>
    </rPh>
    <rPh sb="3" eb="5">
      <t>センテイ</t>
    </rPh>
    <rPh sb="5" eb="7">
      <t>ヨテイ</t>
    </rPh>
    <phoneticPr fontId="1"/>
  </si>
  <si>
    <t>未定</t>
    <rPh sb="0" eb="2">
      <t>ミテイ</t>
    </rPh>
    <phoneticPr fontId="1"/>
  </si>
  <si>
    <t>土地・資金調達</t>
    <rPh sb="0" eb="2">
      <t>トチ</t>
    </rPh>
    <rPh sb="3" eb="5">
      <t>シキン</t>
    </rPh>
    <rPh sb="5" eb="7">
      <t>チョウタツ</t>
    </rPh>
    <phoneticPr fontId="1"/>
  </si>
  <si>
    <t>調整済み</t>
    <rPh sb="0" eb="2">
      <t>チョウセイ</t>
    </rPh>
    <rPh sb="2" eb="3">
      <t>ズ</t>
    </rPh>
    <phoneticPr fontId="1"/>
  </si>
  <si>
    <t>事業者選定完了予定：R●.●月</t>
    <rPh sb="0" eb="3">
      <t>ジギョウシャ</t>
    </rPh>
    <rPh sb="3" eb="5">
      <t>センテイ</t>
    </rPh>
    <rPh sb="5" eb="7">
      <t>カンリョウ</t>
    </rPh>
    <rPh sb="7" eb="9">
      <t>ヨテイ</t>
    </rPh>
    <rPh sb="14" eb="15">
      <t>ガツ</t>
    </rPh>
    <phoneticPr fontId="1"/>
  </si>
  <si>
    <t>年度内調整予定</t>
    <rPh sb="0" eb="3">
      <t>ネンドナイ</t>
    </rPh>
    <rPh sb="3" eb="5">
      <t>チョウセイ</t>
    </rPh>
    <rPh sb="5" eb="7">
      <t>ヨテイ</t>
    </rPh>
    <phoneticPr fontId="1"/>
  </si>
  <si>
    <t xml:space="preserve">当該年度進捗率(％)(C) </t>
    <rPh sb="0" eb="2">
      <t>トウガイ</t>
    </rPh>
    <rPh sb="2" eb="4">
      <t>ネンド</t>
    </rPh>
    <rPh sb="4" eb="6">
      <t>シンチョク</t>
    </rPh>
    <rPh sb="6" eb="7">
      <t>リツ</t>
    </rPh>
    <phoneticPr fontId="1"/>
  </si>
  <si>
    <t>補助金額
（千円）
(A)*(B)*(C)%</t>
    <rPh sb="0" eb="3">
      <t>ホジョキン</t>
    </rPh>
    <rPh sb="3" eb="4">
      <t>ガク</t>
    </rPh>
    <rPh sb="6" eb="8">
      <t>センエン</t>
    </rPh>
    <phoneticPr fontId="1"/>
  </si>
  <si>
    <t>補助基準額(D)
(C)*1/3</t>
    <rPh sb="0" eb="2">
      <t>ホジョ</t>
    </rPh>
    <rPh sb="2" eb="4">
      <t>キジュン</t>
    </rPh>
    <rPh sb="4" eb="5">
      <t>ガク</t>
    </rPh>
    <phoneticPr fontId="1"/>
  </si>
  <si>
    <t xml:space="preserve">当該年度進捗率(％)(E) </t>
    <rPh sb="0" eb="2">
      <t>トウガイ</t>
    </rPh>
    <rPh sb="2" eb="4">
      <t>ネンド</t>
    </rPh>
    <rPh sb="4" eb="6">
      <t>シンチョク</t>
    </rPh>
    <rPh sb="6" eb="7">
      <t>リツ</t>
    </rPh>
    <phoneticPr fontId="1"/>
  </si>
  <si>
    <t>補助金額
（千円）
(D)*(E)%</t>
    <rPh sb="0" eb="3">
      <t>ホジョキン</t>
    </rPh>
    <rPh sb="3" eb="4">
      <t>ガク</t>
    </rPh>
    <rPh sb="6" eb="8">
      <t>センエン</t>
    </rPh>
    <phoneticPr fontId="1"/>
  </si>
  <si>
    <t>（様式１－５）</t>
    <rPh sb="1" eb="3">
      <t>ヨウシキ</t>
    </rPh>
    <phoneticPr fontId="1"/>
  </si>
  <si>
    <t>公有地・資金調達</t>
    <rPh sb="0" eb="3">
      <t>コウユウチ</t>
    </rPh>
    <rPh sb="4" eb="6">
      <t>シキン</t>
    </rPh>
    <rPh sb="6" eb="8">
      <t>チョウタツ</t>
    </rPh>
    <phoneticPr fontId="1"/>
  </si>
  <si>
    <t>代替整備</t>
    <rPh sb="0" eb="2">
      <t>ダイタイ</t>
    </rPh>
    <rPh sb="2" eb="4">
      <t>セイビ</t>
    </rPh>
    <phoneticPr fontId="1"/>
  </si>
  <si>
    <t>介護施設等の代替施設整備事業</t>
    <phoneticPr fontId="1"/>
  </si>
  <si>
    <t>（様式１－６）</t>
    <rPh sb="1" eb="3">
      <t>ヨウシキ</t>
    </rPh>
    <phoneticPr fontId="1"/>
  </si>
  <si>
    <t>転換前の施設種別</t>
    <rPh sb="0" eb="2">
      <t>テンカン</t>
    </rPh>
    <rPh sb="2" eb="3">
      <t>マエ</t>
    </rPh>
    <rPh sb="4" eb="6">
      <t>シセツ</t>
    </rPh>
    <rPh sb="6" eb="8">
      <t>シュベツ</t>
    </rPh>
    <phoneticPr fontId="1"/>
  </si>
  <si>
    <t>資金調達</t>
    <rPh sb="0" eb="2">
      <t>シキン</t>
    </rPh>
    <rPh sb="2" eb="4">
      <t>チョウタツ</t>
    </rPh>
    <phoneticPr fontId="1"/>
  </si>
  <si>
    <t>広域転換</t>
    <rPh sb="0" eb="2">
      <t>コウイキ</t>
    </rPh>
    <rPh sb="2" eb="4">
      <t>テンカン</t>
    </rPh>
    <phoneticPr fontId="1"/>
  </si>
  <si>
    <t>地域密着型から広域型施設への転換事業</t>
    <phoneticPr fontId="1"/>
  </si>
  <si>
    <t>（様式１－７）</t>
    <rPh sb="1" eb="3">
      <t>ヨウシキ</t>
    </rPh>
    <phoneticPr fontId="1"/>
  </si>
  <si>
    <t>現在の床数</t>
    <rPh sb="0" eb="2">
      <t>ゲンザイ</t>
    </rPh>
    <rPh sb="3" eb="4">
      <t>ユカ</t>
    </rPh>
    <rPh sb="4" eb="5">
      <t>スウ</t>
    </rPh>
    <phoneticPr fontId="1"/>
  </si>
  <si>
    <t>ダウンサイジング後の床数
又は施設数 
(A)</t>
    <rPh sb="8" eb="9">
      <t>ゴ</t>
    </rPh>
    <rPh sb="10" eb="11">
      <t>ユカ</t>
    </rPh>
    <rPh sb="11" eb="12">
      <t>スウ</t>
    </rPh>
    <rPh sb="13" eb="14">
      <t>マタ</t>
    </rPh>
    <rPh sb="15" eb="17">
      <t>シセツ</t>
    </rPh>
    <rPh sb="17" eb="18">
      <t>スウ</t>
    </rPh>
    <phoneticPr fontId="1"/>
  </si>
  <si>
    <t>ダウンサイジング</t>
    <phoneticPr fontId="1"/>
  </si>
  <si>
    <t>広域型施設におけるダウンサイジング実施事業</t>
    <phoneticPr fontId="1"/>
  </si>
  <si>
    <t>様式１－７別記</t>
    <rPh sb="0" eb="2">
      <t>ヨウシキ</t>
    </rPh>
    <rPh sb="5" eb="7">
      <t>ベッキ</t>
    </rPh>
    <phoneticPr fontId="1"/>
  </si>
  <si>
    <t>広域型施設におけるダウンサイジング実施事業の対象地域</t>
    <rPh sb="0" eb="2">
      <t>コウイキ</t>
    </rPh>
    <rPh sb="2" eb="3">
      <t>ガタ</t>
    </rPh>
    <rPh sb="3" eb="5">
      <t>シセツ</t>
    </rPh>
    <rPh sb="17" eb="19">
      <t>ジッシ</t>
    </rPh>
    <rPh sb="19" eb="21">
      <t>ジギョウ</t>
    </rPh>
    <rPh sb="22" eb="24">
      <t>タイショウ</t>
    </rPh>
    <rPh sb="24" eb="26">
      <t>チイキ</t>
    </rPh>
    <phoneticPr fontId="1"/>
  </si>
  <si>
    <t>下記の措置法等の適用を受ける地域</t>
    <rPh sb="0" eb="2">
      <t>カキ</t>
    </rPh>
    <phoneticPr fontId="1"/>
  </si>
  <si>
    <t>該当有無</t>
    <rPh sb="0" eb="2">
      <t>ガイトウ</t>
    </rPh>
    <rPh sb="2" eb="4">
      <t>ウム</t>
    </rPh>
    <phoneticPr fontId="1"/>
  </si>
  <si>
    <t>対象地域</t>
    <rPh sb="0" eb="2">
      <t>タイショウ</t>
    </rPh>
    <rPh sb="2" eb="4">
      <t>チイキ</t>
    </rPh>
    <phoneticPr fontId="1"/>
  </si>
  <si>
    <t>・離島振興法(昭和28年法律第72号）</t>
    <rPh sb="1" eb="3">
      <t>リトウ</t>
    </rPh>
    <rPh sb="3" eb="5">
      <t>シンコウ</t>
    </rPh>
    <rPh sb="5" eb="6">
      <t>ホウ</t>
    </rPh>
    <rPh sb="7" eb="9">
      <t>ショウワ</t>
    </rPh>
    <rPh sb="11" eb="12">
      <t>ネン</t>
    </rPh>
    <rPh sb="12" eb="14">
      <t>ホウリツ</t>
    </rPh>
    <rPh sb="14" eb="15">
      <t>ダイ</t>
    </rPh>
    <rPh sb="17" eb="18">
      <t>ゴウ</t>
    </rPh>
    <phoneticPr fontId="1"/>
  </si>
  <si>
    <t>-</t>
    <phoneticPr fontId="1"/>
  </si>
  <si>
    <t>・奄美群島振興開発特別措置法（昭和29年法律第189号）</t>
    <rPh sb="1" eb="3">
      <t>アマミ</t>
    </rPh>
    <rPh sb="3" eb="5">
      <t>グントウ</t>
    </rPh>
    <rPh sb="5" eb="7">
      <t>シンコウ</t>
    </rPh>
    <rPh sb="7" eb="9">
      <t>カイハツ</t>
    </rPh>
    <rPh sb="9" eb="11">
      <t>トクベツ</t>
    </rPh>
    <rPh sb="11" eb="14">
      <t>ソチホウ</t>
    </rPh>
    <rPh sb="15" eb="17">
      <t>ショウワ</t>
    </rPh>
    <rPh sb="19" eb="20">
      <t>ネン</t>
    </rPh>
    <rPh sb="20" eb="22">
      <t>ホウリツ</t>
    </rPh>
    <rPh sb="22" eb="23">
      <t>ダイ</t>
    </rPh>
    <rPh sb="26" eb="27">
      <t>ゴウ</t>
    </rPh>
    <phoneticPr fontId="1"/>
  </si>
  <si>
    <t>・山村振興法（昭和40年法律第64号）</t>
    <rPh sb="1" eb="3">
      <t>サンソン</t>
    </rPh>
    <rPh sb="3" eb="5">
      <t>シンコウ</t>
    </rPh>
    <rPh sb="5" eb="6">
      <t>ホウ</t>
    </rPh>
    <rPh sb="7" eb="9">
      <t>ショウワ</t>
    </rPh>
    <rPh sb="11" eb="12">
      <t>ネン</t>
    </rPh>
    <rPh sb="12" eb="14">
      <t>ホウリツ</t>
    </rPh>
    <rPh sb="14" eb="15">
      <t>ダイ</t>
    </rPh>
    <rPh sb="17" eb="18">
      <t>ゴウ</t>
    </rPh>
    <phoneticPr fontId="1"/>
  </si>
  <si>
    <t>〇</t>
    <phoneticPr fontId="1"/>
  </si>
  <si>
    <t>相模原市（旧津久井町、藤野町）、山北町、清川村</t>
    <rPh sb="0" eb="4">
      <t>サガミハラシ</t>
    </rPh>
    <rPh sb="5" eb="6">
      <t>キュウ</t>
    </rPh>
    <rPh sb="6" eb="10">
      <t>ツクイチョウ</t>
    </rPh>
    <rPh sb="11" eb="13">
      <t>フジノ</t>
    </rPh>
    <rPh sb="13" eb="14">
      <t>マチ</t>
    </rPh>
    <rPh sb="16" eb="19">
      <t>ヤマキタマチ</t>
    </rPh>
    <rPh sb="20" eb="23">
      <t>キヨカワムラ</t>
    </rPh>
    <phoneticPr fontId="1"/>
  </si>
  <si>
    <t>・水源地域対策特別措置法（昭和48年法律第118号）</t>
    <rPh sb="1" eb="3">
      <t>スイゲン</t>
    </rPh>
    <rPh sb="3" eb="5">
      <t>チイキ</t>
    </rPh>
    <rPh sb="5" eb="7">
      <t>タイサク</t>
    </rPh>
    <rPh sb="7" eb="9">
      <t>トクベツ</t>
    </rPh>
    <rPh sb="9" eb="12">
      <t>ソチホウ</t>
    </rPh>
    <rPh sb="13" eb="15">
      <t>ショウワ</t>
    </rPh>
    <rPh sb="17" eb="18">
      <t>ネン</t>
    </rPh>
    <rPh sb="18" eb="20">
      <t>ホウリツ</t>
    </rPh>
    <rPh sb="20" eb="21">
      <t>ダイ</t>
    </rPh>
    <rPh sb="24" eb="25">
      <t>ゴウ</t>
    </rPh>
    <phoneticPr fontId="1"/>
  </si>
  <si>
    <t>相模原市、愛川町、清川村</t>
    <rPh sb="0" eb="4">
      <t>サガミハラシ</t>
    </rPh>
    <rPh sb="5" eb="8">
      <t>アイカワマチ</t>
    </rPh>
    <rPh sb="9" eb="11">
      <t>キヨカワ</t>
    </rPh>
    <rPh sb="11" eb="12">
      <t>ムラ</t>
    </rPh>
    <phoneticPr fontId="1"/>
  </si>
  <si>
    <t>・半島振興法（昭和60年法律第63号）</t>
    <rPh sb="1" eb="3">
      <t>ハントウ</t>
    </rPh>
    <rPh sb="3" eb="6">
      <t>シンコウホウ</t>
    </rPh>
    <rPh sb="7" eb="9">
      <t>ショウワ</t>
    </rPh>
    <rPh sb="11" eb="12">
      <t>ネン</t>
    </rPh>
    <rPh sb="12" eb="14">
      <t>ホウリツ</t>
    </rPh>
    <rPh sb="14" eb="15">
      <t>ダイ</t>
    </rPh>
    <rPh sb="17" eb="18">
      <t>ゴウ</t>
    </rPh>
    <phoneticPr fontId="1"/>
  </si>
  <si>
    <t>・過疎地域の持続的発展の支援に関する特別措置法（令和３年法律第19号）</t>
    <rPh sb="1" eb="3">
      <t>カソ</t>
    </rPh>
    <rPh sb="3" eb="5">
      <t>チイキ</t>
    </rPh>
    <rPh sb="6" eb="9">
      <t>ジゾクテキ</t>
    </rPh>
    <rPh sb="9" eb="11">
      <t>ハッテン</t>
    </rPh>
    <rPh sb="12" eb="14">
      <t>シエン</t>
    </rPh>
    <rPh sb="15" eb="16">
      <t>カン</t>
    </rPh>
    <rPh sb="18" eb="20">
      <t>トクベツ</t>
    </rPh>
    <rPh sb="20" eb="23">
      <t>ソチホウ</t>
    </rPh>
    <rPh sb="24" eb="26">
      <t>レイワ</t>
    </rPh>
    <rPh sb="27" eb="28">
      <t>ネン</t>
    </rPh>
    <rPh sb="28" eb="30">
      <t>ホウリツ</t>
    </rPh>
    <rPh sb="30" eb="31">
      <t>ダイ</t>
    </rPh>
    <rPh sb="33" eb="34">
      <t>ゴウ</t>
    </rPh>
    <phoneticPr fontId="1"/>
  </si>
  <si>
    <t>真鶴町</t>
    <rPh sb="0" eb="2">
      <t>マナヅル</t>
    </rPh>
    <rPh sb="2" eb="3">
      <t>マチ</t>
    </rPh>
    <phoneticPr fontId="1"/>
  </si>
  <si>
    <t>・沖縄振興特別措置法（平成14年法律第14号）または豪雪地帯対策特別措置法（昭和37年法律第73号）</t>
    <rPh sb="1" eb="3">
      <t>オキナワ</t>
    </rPh>
    <rPh sb="3" eb="5">
      <t>シンコウ</t>
    </rPh>
    <rPh sb="5" eb="7">
      <t>トクベツ</t>
    </rPh>
    <rPh sb="7" eb="10">
      <t>ソチホウ</t>
    </rPh>
    <rPh sb="11" eb="13">
      <t>ヘイセイ</t>
    </rPh>
    <rPh sb="15" eb="16">
      <t>ネン</t>
    </rPh>
    <rPh sb="16" eb="18">
      <t>ホウリツ</t>
    </rPh>
    <rPh sb="18" eb="19">
      <t>ダイ</t>
    </rPh>
    <rPh sb="21" eb="22">
      <t>ゴウ</t>
    </rPh>
    <rPh sb="26" eb="28">
      <t>ゴウセツ</t>
    </rPh>
    <rPh sb="28" eb="30">
      <t>チタイ</t>
    </rPh>
    <rPh sb="30" eb="32">
      <t>タイサク</t>
    </rPh>
    <rPh sb="32" eb="34">
      <t>トクベツ</t>
    </rPh>
    <rPh sb="34" eb="37">
      <t>ソチホウ</t>
    </rPh>
    <rPh sb="38" eb="40">
      <t>ショウワ</t>
    </rPh>
    <rPh sb="42" eb="43">
      <t>ネン</t>
    </rPh>
    <rPh sb="43" eb="45">
      <t>ホウリツ</t>
    </rPh>
    <rPh sb="45" eb="46">
      <t>ダイ</t>
    </rPh>
    <rPh sb="48" eb="49">
      <t>ゴウ</t>
    </rPh>
    <phoneticPr fontId="1"/>
  </si>
  <si>
    <t>・過疎地域の持続的発展の支援に関する特別措置法の施行に伴う厚生労働省関係省令の整理等に関する省令（令和３年厚生労働省令第83号）附則第４条の適用地域</t>
    <rPh sb="1" eb="3">
      <t>カソ</t>
    </rPh>
    <rPh sb="3" eb="5">
      <t>チイキ</t>
    </rPh>
    <rPh sb="6" eb="9">
      <t>ジゾクテキ</t>
    </rPh>
    <rPh sb="9" eb="11">
      <t>ハッテン</t>
    </rPh>
    <rPh sb="12" eb="14">
      <t>シエン</t>
    </rPh>
    <rPh sb="15" eb="16">
      <t>カン</t>
    </rPh>
    <rPh sb="18" eb="23">
      <t>トクベツソチホウ</t>
    </rPh>
    <rPh sb="24" eb="26">
      <t>セコウ</t>
    </rPh>
    <rPh sb="27" eb="28">
      <t>トモナ</t>
    </rPh>
    <rPh sb="29" eb="31">
      <t>コウセイ</t>
    </rPh>
    <rPh sb="31" eb="34">
      <t>ロウドウショウ</t>
    </rPh>
    <rPh sb="34" eb="36">
      <t>カンケイ</t>
    </rPh>
    <rPh sb="36" eb="38">
      <t>ショウレイ</t>
    </rPh>
    <rPh sb="39" eb="41">
      <t>セイリ</t>
    </rPh>
    <rPh sb="41" eb="42">
      <t>トウ</t>
    </rPh>
    <rPh sb="43" eb="44">
      <t>カン</t>
    </rPh>
    <rPh sb="46" eb="48">
      <t>ショウレイ</t>
    </rPh>
    <rPh sb="49" eb="51">
      <t>レイワ</t>
    </rPh>
    <rPh sb="52" eb="53">
      <t>ネン</t>
    </rPh>
    <rPh sb="53" eb="55">
      <t>コウセイ</t>
    </rPh>
    <rPh sb="55" eb="58">
      <t>ロウドウショウ</t>
    </rPh>
    <rPh sb="58" eb="59">
      <t>レイ</t>
    </rPh>
    <rPh sb="59" eb="60">
      <t>ダイ</t>
    </rPh>
    <rPh sb="62" eb="63">
      <t>ゴウ</t>
    </rPh>
    <rPh sb="64" eb="66">
      <t>フソク</t>
    </rPh>
    <rPh sb="66" eb="67">
      <t>ダイ</t>
    </rPh>
    <rPh sb="68" eb="69">
      <t>ジョウ</t>
    </rPh>
    <rPh sb="70" eb="72">
      <t>テキヨウ</t>
    </rPh>
    <rPh sb="72" eb="74">
      <t>チイキ</t>
    </rPh>
    <phoneticPr fontId="1"/>
  </si>
  <si>
    <t>（様式１－８）</t>
    <rPh sb="1" eb="3">
      <t>ヨウシキ</t>
    </rPh>
    <phoneticPr fontId="1"/>
  </si>
  <si>
    <t>同時事業施設</t>
    <rPh sb="0" eb="2">
      <t>ドウジ</t>
    </rPh>
    <rPh sb="2" eb="4">
      <t>ジギョウ</t>
    </rPh>
    <rPh sb="4" eb="6">
      <t>シセツ</t>
    </rPh>
    <phoneticPr fontId="1"/>
  </si>
  <si>
    <t>統廃合</t>
  </si>
  <si>
    <t>社会福祉法人●●会</t>
    <rPh sb="0" eb="2">
      <t>シャカイ</t>
    </rPh>
    <rPh sb="2" eb="4">
      <t>フクシ</t>
    </rPh>
    <rPh sb="4" eb="6">
      <t>ホウジン</t>
    </rPh>
    <rPh sb="8" eb="9">
      <t>カイ</t>
    </rPh>
    <phoneticPr fontId="1"/>
  </si>
  <si>
    <t>地域密着型特別養護老人ホーム●●の里</t>
    <rPh sb="0" eb="2">
      <t>チイキ</t>
    </rPh>
    <rPh sb="2" eb="5">
      <t>ミッチャクガタ</t>
    </rPh>
    <rPh sb="5" eb="11">
      <t>トクベツヨウゴロウジン</t>
    </rPh>
    <rPh sb="17" eb="18">
      <t>サト</t>
    </rPh>
    <phoneticPr fontId="1"/>
  </si>
  <si>
    <t>①地域密着型特別養護老人ホーム△△、地域密着型特別養護老人ホーム、横浜市②認知症グループホーム△△、認知症グループホーム、横浜市</t>
    <rPh sb="33" eb="36">
      <t>ヨコハマシ</t>
    </rPh>
    <rPh sb="37" eb="40">
      <t>ニンチショウ</t>
    </rPh>
    <rPh sb="50" eb="53">
      <t>ニンチショウ</t>
    </rPh>
    <phoneticPr fontId="1"/>
  </si>
  <si>
    <t>地密整備事業の対象施設</t>
    <rPh sb="0" eb="1">
      <t>チ</t>
    </rPh>
    <rPh sb="1" eb="2">
      <t>ミツ</t>
    </rPh>
    <rPh sb="2" eb="4">
      <t>セイビ</t>
    </rPh>
    <rPh sb="4" eb="6">
      <t>ジギョウ</t>
    </rPh>
    <rPh sb="7" eb="9">
      <t>タイショウ</t>
    </rPh>
    <rPh sb="9" eb="11">
      <t>シセツ</t>
    </rPh>
    <phoneticPr fontId="1"/>
  </si>
  <si>
    <t>災害レッドゾーン所在の施設等の移転改築整備事業対象施設</t>
    <rPh sb="0" eb="2">
      <t>サイガイ</t>
    </rPh>
    <rPh sb="8" eb="10">
      <t>ショザイ</t>
    </rPh>
    <rPh sb="11" eb="13">
      <t>シセツ</t>
    </rPh>
    <rPh sb="13" eb="14">
      <t>トウ</t>
    </rPh>
    <rPh sb="15" eb="17">
      <t>イテン</t>
    </rPh>
    <rPh sb="17" eb="19">
      <t>カイチク</t>
    </rPh>
    <rPh sb="19" eb="21">
      <t>セイビ</t>
    </rPh>
    <rPh sb="21" eb="23">
      <t>ジギョウ</t>
    </rPh>
    <rPh sb="23" eb="25">
      <t>タイショウ</t>
    </rPh>
    <rPh sb="25" eb="27">
      <t>シセツ</t>
    </rPh>
    <phoneticPr fontId="1"/>
  </si>
  <si>
    <t>辺地に係る公共的施設の総合整備のための財政上の特別措置等に関する法律（昭和37年法律第88号）第２条第１項に規定する辺地</t>
    <rPh sb="0" eb="2">
      <t>ヘンチ</t>
    </rPh>
    <rPh sb="3" eb="4">
      <t>カカ</t>
    </rPh>
    <rPh sb="5" eb="10">
      <t>コウキョウテキシセツ</t>
    </rPh>
    <rPh sb="11" eb="15">
      <t>ソウゴウセイビ</t>
    </rPh>
    <rPh sb="19" eb="22">
      <t>ザイセイジョウ</t>
    </rPh>
    <rPh sb="23" eb="28">
      <t>トクベツソチトウ</t>
    </rPh>
    <rPh sb="29" eb="30">
      <t>カン</t>
    </rPh>
    <rPh sb="32" eb="34">
      <t>ホウリツ</t>
    </rPh>
    <rPh sb="35" eb="37">
      <t>ショウワ</t>
    </rPh>
    <rPh sb="39" eb="40">
      <t>ネン</t>
    </rPh>
    <rPh sb="40" eb="42">
      <t>ホウリツ</t>
    </rPh>
    <rPh sb="42" eb="43">
      <t>ダイ</t>
    </rPh>
    <rPh sb="45" eb="46">
      <t>ゴウ</t>
    </rPh>
    <rPh sb="47" eb="48">
      <t>ダイ</t>
    </rPh>
    <rPh sb="49" eb="50">
      <t>ジョウ</t>
    </rPh>
    <rPh sb="50" eb="51">
      <t>ダイ</t>
    </rPh>
    <rPh sb="52" eb="53">
      <t>コウ</t>
    </rPh>
    <rPh sb="54" eb="56">
      <t>キテイ</t>
    </rPh>
    <rPh sb="58" eb="60">
      <t>ヘンチ</t>
    </rPh>
    <phoneticPr fontId="1"/>
  </si>
  <si>
    <t>単価</t>
    <rPh sb="0" eb="2">
      <t>タンカ</t>
    </rPh>
    <phoneticPr fontId="1"/>
  </si>
  <si>
    <t>単価</t>
    <rPh sb="0" eb="2">
      <t>タンカ</t>
    </rPh>
    <phoneticPr fontId="1"/>
  </si>
  <si>
    <t>代替設備</t>
    <rPh sb="0" eb="4">
      <t>ダイタイセツビ</t>
    </rPh>
    <phoneticPr fontId="1"/>
  </si>
  <si>
    <t>既存ストック</t>
    <rPh sb="0" eb="2">
      <t>キソン</t>
    </rPh>
    <phoneticPr fontId="1"/>
  </si>
  <si>
    <t>ﾀﾞｳﾝｻｲｼﾞﾝｸﾞ</t>
    <phoneticPr fontId="1"/>
  </si>
  <si>
    <t>集約再編</t>
    <rPh sb="0" eb="4">
      <t>シュウヤクサイヘン</t>
    </rPh>
    <phoneticPr fontId="1"/>
  </si>
  <si>
    <t>令和９年度　地域医療介護総合確保基金（施設整備分）所要額（市町村事業）</t>
    <rPh sb="0" eb="2">
      <t>レイワ</t>
    </rPh>
    <rPh sb="3" eb="5">
      <t>ネンド</t>
    </rPh>
    <rPh sb="6" eb="8">
      <t>チイキ</t>
    </rPh>
    <rPh sb="8" eb="18">
      <t>イリョウカイゴソウゴウカクホキキン</t>
    </rPh>
    <rPh sb="19" eb="21">
      <t>シセツ</t>
    </rPh>
    <rPh sb="21" eb="23">
      <t>セイビ</t>
    </rPh>
    <rPh sb="23" eb="24">
      <t>ブン</t>
    </rPh>
    <rPh sb="25" eb="27">
      <t>ショヨウ</t>
    </rPh>
    <rPh sb="27" eb="28">
      <t>ガク</t>
    </rPh>
    <rPh sb="29" eb="32">
      <t>シチョウソン</t>
    </rPh>
    <rPh sb="32" eb="34">
      <t>ジギョウ</t>
    </rPh>
    <phoneticPr fontId="1"/>
  </si>
  <si>
    <t>‐</t>
    <phoneticPr fontId="1"/>
  </si>
  <si>
    <t>山北町（三保地区）</t>
    <rPh sb="0" eb="3">
      <t>ヤマキタマチ</t>
    </rPh>
    <phoneticPr fontId="1"/>
  </si>
  <si>
    <t>介護施設等の地域密着型サービス等整備助成事業の補助対象施設等について</t>
    <rPh sb="6" eb="8">
      <t>チイキ</t>
    </rPh>
    <rPh sb="8" eb="11">
      <t>ミッチャクガタ</t>
    </rPh>
    <rPh sb="15" eb="16">
      <t>トウ</t>
    </rPh>
    <rPh sb="16" eb="18">
      <t>セイビ</t>
    </rPh>
    <rPh sb="18" eb="20">
      <t>ジョセイ</t>
    </rPh>
    <rPh sb="20" eb="22">
      <t>ジギョウ</t>
    </rPh>
    <rPh sb="29" eb="30">
      <t>トウ</t>
    </rPh>
    <phoneticPr fontId="1"/>
  </si>
  <si>
    <t>令和９年度</t>
    <rPh sb="0" eb="2">
      <t>レイワ</t>
    </rPh>
    <rPh sb="3" eb="5">
      <t>ネンド</t>
    </rPh>
    <phoneticPr fontId="1"/>
  </si>
  <si>
    <t>介護施設等の創設を条件に行う広域型施設の大規模修繕・耐震化整備事業の補助対象施設等について</t>
    <rPh sb="34" eb="36">
      <t>ホジョ</t>
    </rPh>
    <rPh sb="36" eb="38">
      <t>タイショウ</t>
    </rPh>
    <rPh sb="38" eb="40">
      <t>シセツ</t>
    </rPh>
    <rPh sb="40" eb="41">
      <t>トウ</t>
    </rPh>
    <phoneticPr fontId="1"/>
  </si>
  <si>
    <t>災害レッドゾーンに所在する老朽化等した広域型介護施設等の移転改築整備事業の補助対象施設等について</t>
    <phoneticPr fontId="1"/>
  </si>
  <si>
    <t>災害イエローゾーンに所在する老朽化等した広域型介護施設等の移転改築整備事業の補助対象施設等について</t>
    <phoneticPr fontId="1"/>
  </si>
  <si>
    <t>公有地を活用した老朽化介護施設等の建替え等促進のための代替施設整備事業</t>
    <phoneticPr fontId="1"/>
  </si>
  <si>
    <t>都市部等における増加する介護ニーズへの対応のための既存ストック活用推進事業</t>
    <rPh sb="0" eb="3">
      <t>トシブ</t>
    </rPh>
    <rPh sb="3" eb="4">
      <t>トウ</t>
    </rPh>
    <rPh sb="8" eb="10">
      <t>ゾウカ</t>
    </rPh>
    <rPh sb="12" eb="14">
      <t>カイゴ</t>
    </rPh>
    <rPh sb="19" eb="21">
      <t>タイオウ</t>
    </rPh>
    <rPh sb="25" eb="27">
      <t>キソン</t>
    </rPh>
    <rPh sb="31" eb="33">
      <t>カツヨウ</t>
    </rPh>
    <rPh sb="33" eb="35">
      <t>スイシン</t>
    </rPh>
    <rPh sb="35" eb="37">
      <t>ジギョウ</t>
    </rPh>
    <phoneticPr fontId="1"/>
  </si>
  <si>
    <t>中山間・人口減少地域等におけるダウンサイジング支援事業</t>
    <rPh sb="0" eb="1">
      <t>チュウ</t>
    </rPh>
    <rPh sb="1" eb="3">
      <t>サンカン</t>
    </rPh>
    <rPh sb="4" eb="6">
      <t>ジンコウ</t>
    </rPh>
    <rPh sb="6" eb="8">
      <t>ゲンショウ</t>
    </rPh>
    <rPh sb="8" eb="10">
      <t>チイキ</t>
    </rPh>
    <rPh sb="10" eb="11">
      <t>トウ</t>
    </rPh>
    <rPh sb="23" eb="25">
      <t>シエン</t>
    </rPh>
    <rPh sb="25" eb="27">
      <t>ジギョウ</t>
    </rPh>
    <phoneticPr fontId="1"/>
  </si>
  <si>
    <t>介護施設等の集約・再編支援事業について</t>
    <rPh sb="0" eb="2">
      <t>カイゴ</t>
    </rPh>
    <rPh sb="2" eb="4">
      <t>シセツ</t>
    </rPh>
    <rPh sb="4" eb="5">
      <t>トウ</t>
    </rPh>
    <rPh sb="6" eb="8">
      <t>シュウヤク</t>
    </rPh>
    <rPh sb="9" eb="11">
      <t>サイヘン</t>
    </rPh>
    <rPh sb="11" eb="13">
      <t>シエン</t>
    </rPh>
    <rPh sb="13" eb="15">
      <t>ジギョウ</t>
    </rPh>
    <phoneticPr fontId="1"/>
  </si>
  <si>
    <t>介護施設等の施設開設準備経費等支援事業の補助対象施設等について</t>
    <phoneticPr fontId="1"/>
  </si>
  <si>
    <t>介護施設等の大規模修繕の際にあわせて行う介護テクノロジー導入支援事業の補助対象施設等について</t>
    <rPh sb="0" eb="2">
      <t>カイゴ</t>
    </rPh>
    <rPh sb="2" eb="4">
      <t>シセツ</t>
    </rPh>
    <rPh sb="4" eb="5">
      <t>トウ</t>
    </rPh>
    <rPh sb="6" eb="9">
      <t>ダイキボ</t>
    </rPh>
    <rPh sb="9" eb="11">
      <t>シュウゼン</t>
    </rPh>
    <rPh sb="12" eb="13">
      <t>サイ</t>
    </rPh>
    <rPh sb="18" eb="19">
      <t>オコナ</t>
    </rPh>
    <rPh sb="20" eb="22">
      <t>カイゴ</t>
    </rPh>
    <rPh sb="28" eb="30">
      <t>ドウニュウ</t>
    </rPh>
    <rPh sb="30" eb="32">
      <t>シエン</t>
    </rPh>
    <rPh sb="32" eb="34">
      <t>ジギョウ</t>
    </rPh>
    <phoneticPr fontId="1"/>
  </si>
  <si>
    <t>介護予防・健康づくりを行う介護予防拠点における防災意識啓発の取組支援事業の補助対象施設等について</t>
    <phoneticPr fontId="1"/>
  </si>
  <si>
    <t>定期借地権設定のための一時金の支援事業の補助対象施設等について</t>
    <rPh sb="0" eb="2">
      <t>テイキ</t>
    </rPh>
    <rPh sb="2" eb="4">
      <t>シャクチ</t>
    </rPh>
    <rPh sb="4" eb="5">
      <t>ケン</t>
    </rPh>
    <rPh sb="5" eb="7">
      <t>セッテイ</t>
    </rPh>
    <rPh sb="11" eb="14">
      <t>イチジキン</t>
    </rPh>
    <rPh sb="15" eb="17">
      <t>シエン</t>
    </rPh>
    <rPh sb="17" eb="19">
      <t>ジギョウ</t>
    </rPh>
    <phoneticPr fontId="1"/>
  </si>
  <si>
    <t>既存の特別養護老人ホーム等のユニット化改修等支援事業の補助対象施設等について</t>
    <rPh sb="0" eb="2">
      <t>キソン</t>
    </rPh>
    <rPh sb="3" eb="5">
      <t>トクベツ</t>
    </rPh>
    <rPh sb="5" eb="7">
      <t>ヨウゴ</t>
    </rPh>
    <rPh sb="7" eb="9">
      <t>ロウジン</t>
    </rPh>
    <rPh sb="12" eb="13">
      <t>ナド</t>
    </rPh>
    <rPh sb="18" eb="19">
      <t>カ</t>
    </rPh>
    <rPh sb="19" eb="22">
      <t>カイシュウナド</t>
    </rPh>
    <rPh sb="22" eb="24">
      <t>シエン</t>
    </rPh>
    <rPh sb="24" eb="26">
      <t>ジギョウ</t>
    </rPh>
    <phoneticPr fontId="1"/>
  </si>
  <si>
    <t>介護施設等における看取り環境整備の補助対象施設等について</t>
    <rPh sb="0" eb="2">
      <t>カイゴ</t>
    </rPh>
    <rPh sb="2" eb="4">
      <t>シセツ</t>
    </rPh>
    <rPh sb="4" eb="5">
      <t>トウ</t>
    </rPh>
    <rPh sb="9" eb="11">
      <t>ミト</t>
    </rPh>
    <rPh sb="12" eb="14">
      <t>カンキョウ</t>
    </rPh>
    <rPh sb="14" eb="16">
      <t>セイビ</t>
    </rPh>
    <phoneticPr fontId="1"/>
  </si>
  <si>
    <t>共生型サービス事業所の整備推進事業の補助対象施設等について</t>
    <rPh sb="0" eb="3">
      <t>キョウセイガタ</t>
    </rPh>
    <rPh sb="7" eb="9">
      <t>ジギョウ</t>
    </rPh>
    <rPh sb="9" eb="10">
      <t>ショ</t>
    </rPh>
    <rPh sb="11" eb="13">
      <t>セイビ</t>
    </rPh>
    <rPh sb="13" eb="15">
      <t>スイシン</t>
    </rPh>
    <rPh sb="15" eb="17">
      <t>ジギョウ</t>
    </rPh>
    <phoneticPr fontId="1"/>
  </si>
  <si>
    <t>民有地マッチング事業の補助対象施設等について</t>
    <rPh sb="0" eb="3">
      <t>ミンユウチ</t>
    </rPh>
    <rPh sb="8" eb="10">
      <t>ジギョウ</t>
    </rPh>
    <phoneticPr fontId="1"/>
  </si>
  <si>
    <t>介護職員の宿舎施設整備事業の補助対象施設等について</t>
    <rPh sb="0" eb="2">
      <t>カイゴ</t>
    </rPh>
    <phoneticPr fontId="1"/>
  </si>
  <si>
    <t>合築</t>
    <rPh sb="0" eb="2">
      <t>ゴウチク</t>
    </rPh>
    <phoneticPr fontId="1"/>
  </si>
  <si>
    <t>空き家</t>
    <rPh sb="0" eb="1">
      <t>ア</t>
    </rPh>
    <rPh sb="2" eb="3">
      <t>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</si>
</sst>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_ "/>
    <numFmt numFmtId="179" formatCode="[$-411]ge\.m\.d;@"/>
    <numFmt numFmtId="180" formatCode="#,##0.0_ "/>
  </numFmts>
  <fonts count="37">
    <font>
      <sz val="12"/>
      <color theme="1"/>
      <name val="ＭＳ 明朝"/>
      <family val="2"/>
      <charset val="128"/>
    </font>
    <font>
      <sz val="6"/>
      <name val="ＭＳ 明朝"/>
      <family val="2"/>
      <charset val="128"/>
    </font>
    <font>
      <sz val="14"/>
      <name val="ＭＳ ゴシック"/>
      <family val="3"/>
      <charset val="128"/>
    </font>
    <font>
      <sz val="12"/>
      <name val="ＭＳ 明朝"/>
      <family val="2"/>
      <charset val="128"/>
    </font>
    <font>
      <sz val="16"/>
      <name val="ＭＳ ゴシック"/>
      <family val="3"/>
      <charset val="128"/>
    </font>
    <font>
      <sz val="12"/>
      <name val="ＭＳ 明朝"/>
      <family val="1"/>
      <charset val="128"/>
    </font>
    <font>
      <sz val="11"/>
      <name val="ＭＳ 明朝"/>
      <family val="1"/>
      <charset val="128"/>
    </font>
    <font>
      <sz val="10"/>
      <name val="ＭＳ 明朝"/>
      <family val="1"/>
      <charset val="128"/>
    </font>
    <font>
      <sz val="12"/>
      <color theme="1"/>
      <name val="ＭＳ 明朝"/>
      <family val="2"/>
      <charset val="128"/>
    </font>
    <font>
      <u/>
      <sz val="12"/>
      <name val="ＭＳ ゴシック"/>
      <family val="3"/>
      <charset val="128"/>
    </font>
    <font>
      <sz val="11"/>
      <color theme="1"/>
      <name val="ＭＳ 明朝"/>
      <family val="1"/>
      <charset val="128"/>
    </font>
    <font>
      <sz val="14"/>
      <color theme="1"/>
      <name val="ＭＳ ゴシック"/>
      <family val="3"/>
      <charset val="128"/>
    </font>
    <font>
      <sz val="12"/>
      <color rgb="FFFF0000"/>
      <name val="ＭＳ 明朝"/>
      <family val="1"/>
      <charset val="128"/>
    </font>
    <font>
      <sz val="11"/>
      <color rgb="FFFF0000"/>
      <name val="ＭＳ 明朝"/>
      <family val="1"/>
      <charset val="128"/>
    </font>
    <font>
      <sz val="12"/>
      <color rgb="FFFF0000"/>
      <name val="ＭＳ 明朝"/>
      <family val="2"/>
      <charset val="128"/>
    </font>
    <font>
      <sz val="16"/>
      <color theme="1"/>
      <name val="ＭＳ ゴシック"/>
      <family val="3"/>
      <charset val="128"/>
    </font>
    <font>
      <sz val="10"/>
      <color rgb="FFFF0000"/>
      <name val="ＭＳ 明朝"/>
      <family val="2"/>
      <charset val="128"/>
    </font>
    <font>
      <sz val="9"/>
      <color theme="1"/>
      <name val="ＭＳ Ｐ明朝"/>
      <family val="1"/>
      <charset val="128"/>
    </font>
    <font>
      <sz val="8"/>
      <color theme="1"/>
      <name val="ＭＳ Ｐ明朝"/>
      <family val="1"/>
      <charset val="128"/>
    </font>
    <font>
      <sz val="11"/>
      <color theme="1"/>
      <name val="ＭＳ ゴシック"/>
      <family val="3"/>
      <charset val="128"/>
    </font>
    <font>
      <sz val="11"/>
      <color theme="1"/>
      <name val="ＭＳ 明朝"/>
      <family val="2"/>
      <charset val="128"/>
    </font>
    <font>
      <sz val="11"/>
      <color indexed="81"/>
      <name val="MS P ゴシック"/>
      <family val="3"/>
      <charset val="128"/>
    </font>
    <font>
      <sz val="18"/>
      <color theme="1"/>
      <name val="ＭＳ Ｐ明朝"/>
      <family val="1"/>
      <charset val="128"/>
    </font>
    <font>
      <sz val="18"/>
      <color theme="1"/>
      <name val="ＭＳ 明朝"/>
      <family val="2"/>
      <charset val="128"/>
    </font>
    <font>
      <sz val="9"/>
      <color indexed="81"/>
      <name val="MS P ゴシック"/>
      <family val="3"/>
      <charset val="128"/>
    </font>
    <font>
      <b/>
      <sz val="11"/>
      <color indexed="81"/>
      <name val="MS P ゴシック"/>
      <family val="3"/>
      <charset val="128"/>
    </font>
    <font>
      <sz val="11"/>
      <color rgb="FFFF0000"/>
      <name val="ＭＳ 明朝"/>
      <family val="2"/>
      <charset val="128"/>
    </font>
    <font>
      <sz val="11"/>
      <name val="ＭＳ 明朝"/>
      <family val="2"/>
      <charset val="128"/>
    </font>
    <font>
      <sz val="6"/>
      <name val="ＭＳ 明朝"/>
      <family val="1"/>
      <charset val="128"/>
    </font>
    <font>
      <b/>
      <u/>
      <sz val="12"/>
      <name val="ＭＳ 明朝"/>
      <family val="1"/>
      <charset val="128"/>
    </font>
    <font>
      <b/>
      <sz val="9"/>
      <color indexed="81"/>
      <name val="MS P ゴシック"/>
      <family val="3"/>
      <charset val="128"/>
    </font>
    <font>
      <sz val="9"/>
      <name val="ＭＳ 明朝"/>
      <family val="2"/>
      <charset val="128"/>
    </font>
    <font>
      <sz val="9"/>
      <name val="ＭＳ 明朝"/>
      <family val="1"/>
      <charset val="128"/>
    </font>
    <font>
      <sz val="16"/>
      <name val="ＭＳ Ｐゴシック"/>
      <family val="3"/>
      <charset val="128"/>
    </font>
    <font>
      <sz val="12"/>
      <color rgb="FF0070C0"/>
      <name val="ＭＳ 明朝"/>
      <family val="1"/>
      <charset val="128"/>
    </font>
    <font>
      <sz val="12"/>
      <color rgb="FF0070C0"/>
      <name val="ＭＳ 明朝"/>
      <family val="2"/>
      <charset val="128"/>
    </font>
    <font>
      <b/>
      <u/>
      <sz val="12"/>
      <color rgb="FF0070C0"/>
      <name val="ＭＳ 明朝"/>
      <family val="1"/>
      <charset val="128"/>
    </font>
  </fonts>
  <fills count="1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5"/>
        <bgColor indexed="64"/>
      </patternFill>
    </fill>
    <fill>
      <patternFill patternType="solid">
        <fgColor theme="6" tint="0.39997558519241921"/>
        <bgColor indexed="64"/>
      </patternFill>
    </fill>
    <fill>
      <patternFill patternType="solid">
        <fgColor rgb="FFFFFF99"/>
        <bgColor indexed="64"/>
      </patternFill>
    </fill>
    <fill>
      <patternFill patternType="solid">
        <fgColor theme="5" tint="0.79998168889431442"/>
        <bgColor indexed="64"/>
      </patternFill>
    </fill>
    <fill>
      <patternFill patternType="solid">
        <fgColor theme="7" tint="0.39997558519241921"/>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style="medium">
        <color auto="1"/>
      </right>
      <top style="thin">
        <color auto="1"/>
      </top>
      <bottom/>
      <diagonal/>
    </border>
    <border>
      <left style="dotted">
        <color auto="1"/>
      </left>
      <right style="medium">
        <color auto="1"/>
      </right>
      <top/>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double">
        <color auto="1"/>
      </right>
      <top style="hair">
        <color auto="1"/>
      </top>
      <bottom/>
      <diagonal/>
    </border>
    <border>
      <left/>
      <right style="thin">
        <color auto="1"/>
      </right>
      <top style="hair">
        <color auto="1"/>
      </top>
      <bottom/>
      <diagonal/>
    </border>
    <border diagonalDown="1">
      <left style="thin">
        <color auto="1"/>
      </left>
      <right style="thin">
        <color auto="1"/>
      </right>
      <top style="thin">
        <color auto="1"/>
      </top>
      <bottom style="thin">
        <color auto="1"/>
      </bottom>
      <diagonal style="dotted">
        <color auto="1"/>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diagonal/>
    </border>
    <border>
      <left style="dotted">
        <color auto="1"/>
      </left>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auto="1"/>
      </left>
      <right/>
      <top/>
      <bottom style="thin">
        <color auto="1"/>
      </bottom>
      <diagonal/>
    </border>
    <border>
      <left style="hair">
        <color auto="1"/>
      </left>
      <right/>
      <top/>
      <bottom style="thin">
        <color auto="1"/>
      </bottom>
      <diagonal/>
    </border>
    <border>
      <left style="hair">
        <color auto="1"/>
      </left>
      <right/>
      <top style="thin">
        <color auto="1"/>
      </top>
      <bottom/>
      <diagonal/>
    </border>
    <border>
      <left style="hair">
        <color auto="1"/>
      </left>
      <right/>
      <top style="hair">
        <color auto="1"/>
      </top>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style="thin">
        <color auto="1"/>
      </right>
      <top style="hair">
        <color auto="1"/>
      </top>
      <bottom style="hair">
        <color auto="1"/>
      </bottom>
      <diagonal/>
    </border>
    <border>
      <left/>
      <right/>
      <top style="hair">
        <color auto="1"/>
      </top>
      <bottom/>
      <diagonal/>
    </border>
    <border>
      <left/>
      <right/>
      <top style="hair">
        <color auto="1"/>
      </top>
      <bottom style="hair">
        <color auto="1"/>
      </bottom>
      <diagonal/>
    </border>
  </borders>
  <cellStyleXfs count="6">
    <xf numFmtId="0" fontId="0"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cellStyleXfs>
  <cellXfs count="307">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7" fillId="0" borderId="0" xfId="0" applyFont="1" applyAlignment="1">
      <alignment horizontal="left" vertical="center"/>
    </xf>
    <xf numFmtId="0" fontId="7" fillId="0" borderId="0" xfId="0" applyFont="1" applyAlignment="1">
      <alignment vertical="center"/>
    </xf>
    <xf numFmtId="0" fontId="3" fillId="0" borderId="0" xfId="0" applyFont="1" applyAlignment="1">
      <alignment vertical="center"/>
    </xf>
    <xf numFmtId="0" fontId="11" fillId="0" borderId="0" xfId="0" applyFont="1">
      <alignment vertical="center"/>
    </xf>
    <xf numFmtId="0" fontId="14" fillId="0" borderId="0" xfId="0" applyFont="1">
      <alignment vertical="center"/>
    </xf>
    <xf numFmtId="0" fontId="12" fillId="0" borderId="0" xfId="0" applyFont="1">
      <alignment vertical="center"/>
    </xf>
    <xf numFmtId="178" fontId="16" fillId="0" borderId="0" xfId="0" applyNumberFormat="1" applyFont="1" applyAlignment="1">
      <alignment vertical="center" shrinkToFit="1"/>
    </xf>
    <xf numFmtId="176" fontId="10" fillId="0" borderId="3" xfId="0" applyNumberFormat="1" applyFont="1" applyBorder="1" applyAlignment="1">
      <alignment vertical="center" shrinkToFit="1"/>
    </xf>
    <xf numFmtId="0" fontId="4" fillId="0" borderId="0" xfId="0" applyFont="1" applyAlignment="1">
      <alignment horizontal="center" vertical="center"/>
    </xf>
    <xf numFmtId="177" fontId="6" fillId="0" borderId="6" xfId="0" applyNumberFormat="1" applyFont="1" applyFill="1" applyBorder="1" applyAlignment="1">
      <alignment vertical="center" shrinkToFit="1"/>
    </xf>
    <xf numFmtId="176" fontId="10" fillId="0" borderId="3" xfId="0" applyNumberFormat="1" applyFont="1" applyFill="1" applyBorder="1" applyAlignment="1">
      <alignment vertical="center" shrinkToFit="1"/>
    </xf>
    <xf numFmtId="177" fontId="10" fillId="0" borderId="6" xfId="0" applyNumberFormat="1" applyFont="1" applyFill="1" applyBorder="1" applyAlignment="1">
      <alignment vertical="center" shrinkToFit="1"/>
    </xf>
    <xf numFmtId="176" fontId="10" fillId="0" borderId="6" xfId="0" applyNumberFormat="1" applyFont="1" applyBorder="1" applyAlignment="1">
      <alignment vertical="center" shrinkToFit="1"/>
    </xf>
    <xf numFmtId="176" fontId="6" fillId="0" borderId="6" xfId="0" applyNumberFormat="1" applyFont="1" applyFill="1" applyBorder="1" applyAlignment="1">
      <alignment vertical="center" shrinkToFit="1"/>
    </xf>
    <xf numFmtId="0" fontId="10" fillId="0" borderId="6" xfId="0" applyFont="1" applyBorder="1" applyAlignment="1">
      <alignment vertical="center" shrinkToFit="1"/>
    </xf>
    <xf numFmtId="0" fontId="10" fillId="0" borderId="7" xfId="0" applyFont="1" applyBorder="1" applyAlignment="1">
      <alignment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9" fillId="0" borderId="0" xfId="0" applyFont="1" applyAlignment="1">
      <alignment horizontal="center" vertical="center"/>
    </xf>
    <xf numFmtId="176" fontId="10" fillId="0" borderId="3" xfId="0" applyNumberFormat="1" applyFont="1" applyFill="1" applyBorder="1" applyAlignment="1">
      <alignment horizontal="center" vertical="center" shrinkToFit="1"/>
    </xf>
    <xf numFmtId="176" fontId="10" fillId="0" borderId="3" xfId="0" applyNumberFormat="1" applyFont="1" applyBorder="1" applyAlignment="1">
      <alignment horizontal="center" vertical="center" shrinkToFit="1"/>
    </xf>
    <xf numFmtId="0" fontId="10" fillId="0" borderId="1" xfId="0" applyFont="1" applyFill="1" applyBorder="1" applyAlignment="1">
      <alignment vertical="center" shrinkToFit="1"/>
    </xf>
    <xf numFmtId="176" fontId="10" fillId="0" borderId="1" xfId="0" applyNumberFormat="1" applyFont="1" applyBorder="1" applyAlignment="1">
      <alignment vertical="center" shrinkToFit="1"/>
    </xf>
    <xf numFmtId="0" fontId="10" fillId="0" borderId="1" xfId="0" applyFont="1" applyBorder="1" applyAlignment="1">
      <alignment vertical="center" shrinkToFit="1"/>
    </xf>
    <xf numFmtId="177" fontId="6" fillId="0" borderId="1" xfId="0" applyNumberFormat="1" applyFont="1" applyFill="1" applyBorder="1" applyAlignment="1">
      <alignment vertical="center" shrinkToFit="1"/>
    </xf>
    <xf numFmtId="176" fontId="10" fillId="0" borderId="14" xfId="0" applyNumberFormat="1" applyFont="1" applyBorder="1" applyAlignment="1">
      <alignment vertical="center" shrinkToFit="1"/>
    </xf>
    <xf numFmtId="0" fontId="17" fillId="0" borderId="0" xfId="0" applyFont="1">
      <alignment vertical="center"/>
    </xf>
    <xf numFmtId="0" fontId="17" fillId="0" borderId="0" xfId="0" applyFont="1" applyAlignment="1">
      <alignment horizontal="right" vertical="center"/>
    </xf>
    <xf numFmtId="0" fontId="17" fillId="6" borderId="6" xfId="0" applyFont="1" applyFill="1" applyBorder="1">
      <alignment vertical="center"/>
    </xf>
    <xf numFmtId="0" fontId="17" fillId="6" borderId="7" xfId="0" applyFont="1" applyFill="1" applyBorder="1">
      <alignment vertical="center"/>
    </xf>
    <xf numFmtId="0" fontId="17" fillId="6" borderId="8" xfId="0" applyFont="1" applyFill="1" applyBorder="1">
      <alignment vertical="center"/>
    </xf>
    <xf numFmtId="0" fontId="17" fillId="6" borderId="2" xfId="0" applyFont="1" applyFill="1" applyBorder="1">
      <alignment vertical="center"/>
    </xf>
    <xf numFmtId="0" fontId="17" fillId="6" borderId="0" xfId="0" applyFont="1" applyFill="1" applyBorder="1">
      <alignment vertical="center"/>
    </xf>
    <xf numFmtId="0" fontId="17" fillId="6" borderId="9" xfId="0" applyFont="1" applyFill="1" applyBorder="1" applyAlignment="1">
      <alignment horizontal="center" vertical="center"/>
    </xf>
    <xf numFmtId="0" fontId="17"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11" xfId="0" applyFont="1" applyFill="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38" fontId="17" fillId="0" borderId="25" xfId="5" applyFont="1" applyBorder="1" applyAlignment="1">
      <alignment horizontal="right" vertical="center"/>
    </xf>
    <xf numFmtId="38" fontId="17" fillId="0" borderId="26" xfId="5" applyFont="1" applyBorder="1" applyAlignment="1">
      <alignment horizontal="right" vertical="center"/>
    </xf>
    <xf numFmtId="38" fontId="17" fillId="0" borderId="3" xfId="5" applyFont="1" applyBorder="1" applyAlignment="1">
      <alignment horizontal="right" vertical="center"/>
    </xf>
    <xf numFmtId="38" fontId="17" fillId="0" borderId="19" xfId="5" applyFont="1" applyBorder="1" applyAlignment="1">
      <alignment horizontal="right" vertical="center"/>
    </xf>
    <xf numFmtId="38" fontId="17" fillId="0" borderId="8" xfId="5" applyFont="1" applyBorder="1" applyAlignment="1">
      <alignment horizontal="right"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38" fontId="17" fillId="0" borderId="27" xfId="5" applyFont="1" applyBorder="1" applyAlignment="1">
      <alignment horizontal="right" vertical="center"/>
    </xf>
    <xf numFmtId="38" fontId="17" fillId="0" borderId="29" xfId="5" applyFont="1" applyBorder="1" applyAlignment="1">
      <alignment horizontal="right" vertical="center"/>
    </xf>
    <xf numFmtId="38" fontId="17" fillId="0" borderId="28" xfId="5" applyFont="1" applyBorder="1" applyAlignment="1">
      <alignment horizontal="right" vertical="center"/>
    </xf>
    <xf numFmtId="38" fontId="17" fillId="0" borderId="30" xfId="5" applyFont="1" applyBorder="1" applyAlignment="1">
      <alignment horizontal="right" vertical="center"/>
    </xf>
    <xf numFmtId="38" fontId="17" fillId="0" borderId="31" xfId="5" applyFont="1" applyBorder="1" applyAlignment="1">
      <alignment horizontal="right" vertical="center"/>
    </xf>
    <xf numFmtId="38" fontId="17" fillId="0" borderId="32" xfId="5" applyFont="1" applyBorder="1" applyAlignment="1">
      <alignment horizontal="right" vertical="center"/>
    </xf>
    <xf numFmtId="0" fontId="10" fillId="0" borderId="6" xfId="0" applyFont="1" applyFill="1" applyBorder="1" applyAlignment="1">
      <alignment vertical="center" shrinkToFit="1"/>
    </xf>
    <xf numFmtId="0" fontId="10" fillId="0" borderId="3" xfId="0" applyFont="1" applyBorder="1" applyAlignment="1">
      <alignment vertical="center" shrinkToFit="1"/>
    </xf>
    <xf numFmtId="179" fontId="6" fillId="0" borderId="6" xfId="0" applyNumberFormat="1" applyFont="1" applyFill="1" applyBorder="1" applyAlignment="1">
      <alignment vertical="center" shrinkToFit="1"/>
    </xf>
    <xf numFmtId="176" fontId="10" fillId="0" borderId="6" xfId="0" applyNumberFormat="1" applyFont="1" applyFill="1" applyBorder="1" applyAlignment="1">
      <alignment vertical="center" shrinkToFit="1"/>
    </xf>
    <xf numFmtId="0" fontId="10" fillId="0" borderId="7" xfId="0" applyFont="1" applyFill="1" applyBorder="1" applyAlignment="1">
      <alignment vertical="center" shrinkToFit="1"/>
    </xf>
    <xf numFmtId="176" fontId="10" fillId="0" borderId="7" xfId="0" applyNumberFormat="1" applyFont="1" applyFill="1" applyBorder="1" applyAlignment="1">
      <alignment vertical="center" shrinkToFit="1"/>
    </xf>
    <xf numFmtId="0" fontId="10" fillId="0" borderId="3" xfId="0" applyFont="1" applyFill="1" applyBorder="1" applyAlignment="1">
      <alignment vertical="center" shrinkToFit="1"/>
    </xf>
    <xf numFmtId="0" fontId="6" fillId="0" borderId="17" xfId="0" applyFont="1" applyFill="1" applyBorder="1" applyAlignment="1">
      <alignment vertical="center" shrinkToFit="1"/>
    </xf>
    <xf numFmtId="0" fontId="6" fillId="0" borderId="15" xfId="0" applyFont="1" applyFill="1" applyBorder="1" applyAlignment="1">
      <alignment horizontal="center" vertical="center" shrinkToFit="1"/>
    </xf>
    <xf numFmtId="178" fontId="6" fillId="0" borderId="6" xfId="0" applyNumberFormat="1" applyFont="1" applyFill="1" applyBorder="1" applyAlignment="1">
      <alignment vertical="center" shrinkToFit="1"/>
    </xf>
    <xf numFmtId="0" fontId="6" fillId="0" borderId="3" xfId="0" applyFont="1" applyFill="1" applyBorder="1" applyAlignment="1">
      <alignment vertical="center" shrinkToFit="1"/>
    </xf>
    <xf numFmtId="0" fontId="6" fillId="0" borderId="0" xfId="0" applyFont="1">
      <alignment vertical="center"/>
    </xf>
    <xf numFmtId="0" fontId="6" fillId="0" borderId="6" xfId="0" applyFont="1" applyBorder="1" applyAlignment="1">
      <alignment horizontal="center" vertical="center" shrinkToFit="1"/>
    </xf>
    <xf numFmtId="0" fontId="6" fillId="2" borderId="1" xfId="0" applyFont="1" applyFill="1" applyBorder="1" applyAlignment="1">
      <alignment horizontal="center" vertical="center"/>
    </xf>
    <xf numFmtId="0" fontId="6" fillId="2" borderId="13" xfId="0" applyFont="1" applyFill="1" applyBorder="1">
      <alignment vertical="center"/>
    </xf>
    <xf numFmtId="178" fontId="6" fillId="2" borderId="1" xfId="0" applyNumberFormat="1" applyFont="1" applyFill="1" applyBorder="1">
      <alignment vertical="center"/>
    </xf>
    <xf numFmtId="0" fontId="6" fillId="0" borderId="35"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38" xfId="0" applyFont="1" applyFill="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6" fillId="5" borderId="1" xfId="0" applyFont="1" applyFill="1" applyBorder="1" applyAlignment="1">
      <alignment horizontal="center" vertical="center" shrinkToFit="1"/>
    </xf>
    <xf numFmtId="176" fontId="6" fillId="2" borderId="1" xfId="0" applyNumberFormat="1" applyFont="1" applyFill="1" applyBorder="1" applyAlignment="1">
      <alignment vertical="center" shrinkToFit="1"/>
    </xf>
    <xf numFmtId="176" fontId="6" fillId="2" borderId="13" xfId="0" applyNumberFormat="1" applyFont="1" applyFill="1" applyBorder="1" applyAlignment="1">
      <alignment vertical="center" shrinkToFit="1"/>
    </xf>
    <xf numFmtId="0" fontId="6" fillId="2" borderId="13" xfId="0" applyFont="1" applyFill="1" applyBorder="1" applyAlignment="1">
      <alignment vertical="center" shrinkToFit="1"/>
    </xf>
    <xf numFmtId="0" fontId="6" fillId="2" borderId="13"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0" borderId="38" xfId="0" applyFont="1" applyFill="1" applyBorder="1" applyAlignment="1">
      <alignment vertical="center" shrinkToFit="1"/>
    </xf>
    <xf numFmtId="176" fontId="10" fillId="0" borderId="1" xfId="0" applyNumberFormat="1"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10" fillId="0" borderId="0" xfId="0" applyFont="1">
      <alignment vertical="center"/>
    </xf>
    <xf numFmtId="9" fontId="10" fillId="0" borderId="0" xfId="2" applyFont="1" applyBorder="1" applyAlignment="1">
      <alignment horizontal="center" vertical="center"/>
    </xf>
    <xf numFmtId="0" fontId="10" fillId="0" borderId="0" xfId="0" applyFont="1" applyBorder="1" applyAlignment="1">
      <alignment horizontal="center" vertical="center"/>
    </xf>
    <xf numFmtId="1" fontId="10" fillId="0" borderId="0" xfId="0" applyNumberFormat="1" applyFont="1" applyBorder="1" applyAlignment="1">
      <alignment horizontal="center" vertical="center"/>
    </xf>
    <xf numFmtId="0" fontId="6" fillId="0" borderId="3" xfId="0" applyFont="1" applyFill="1" applyBorder="1" applyAlignment="1">
      <alignment horizontal="center" vertical="center" shrinkToFit="1"/>
    </xf>
    <xf numFmtId="176" fontId="6" fillId="2" borderId="14" xfId="0" applyNumberFormat="1" applyFont="1" applyFill="1" applyBorder="1" applyAlignment="1">
      <alignment vertical="center" shrinkToFit="1"/>
    </xf>
    <xf numFmtId="177" fontId="6" fillId="2" borderId="13" xfId="0" applyNumberFormat="1" applyFont="1" applyFill="1" applyBorder="1" applyAlignment="1">
      <alignment vertical="center"/>
    </xf>
    <xf numFmtId="0" fontId="6" fillId="2" borderId="13" xfId="0" applyFont="1" applyFill="1" applyBorder="1" applyAlignment="1">
      <alignment vertical="center" wrapText="1"/>
    </xf>
    <xf numFmtId="0" fontId="6" fillId="2" borderId="33" xfId="0" applyFont="1" applyFill="1" applyBorder="1" applyAlignment="1">
      <alignment vertical="center"/>
    </xf>
    <xf numFmtId="0" fontId="6" fillId="3" borderId="3"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35"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177" fontId="6" fillId="2" borderId="13" xfId="0" applyNumberFormat="1" applyFont="1" applyFill="1" applyBorder="1" applyAlignment="1">
      <alignment horizontal="center" vertical="center"/>
    </xf>
    <xf numFmtId="0" fontId="6" fillId="2" borderId="13" xfId="0" applyFont="1" applyFill="1" applyBorder="1" applyAlignment="1">
      <alignment horizontal="center" vertical="center"/>
    </xf>
    <xf numFmtId="177" fontId="6" fillId="2" borderId="13" xfId="0" applyNumberFormat="1" applyFont="1" applyFill="1" applyBorder="1" applyAlignment="1">
      <alignment vertical="center" shrinkToFit="1"/>
    </xf>
    <xf numFmtId="0" fontId="6" fillId="2" borderId="33" xfId="0" applyFont="1" applyFill="1" applyBorder="1" applyAlignment="1">
      <alignment vertical="center" shrinkToFit="1"/>
    </xf>
    <xf numFmtId="0" fontId="6" fillId="3" borderId="36"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6" fillId="3" borderId="34" xfId="0" applyFont="1" applyFill="1" applyBorder="1" applyAlignment="1">
      <alignment horizontal="center" vertical="center" shrinkToFit="1"/>
    </xf>
    <xf numFmtId="0" fontId="6" fillId="3" borderId="37"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3" borderId="35"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0" fontId="10" fillId="2" borderId="13"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6" xfId="0" applyNumberFormat="1" applyFont="1" applyBorder="1" applyAlignment="1">
      <alignment vertical="center" shrinkToFit="1"/>
    </xf>
    <xf numFmtId="0" fontId="10" fillId="0" borderId="1" xfId="0" applyFont="1" applyBorder="1" applyAlignment="1">
      <alignment horizontal="center" vertical="center" shrinkToFit="1"/>
    </xf>
    <xf numFmtId="0" fontId="10" fillId="2" borderId="1" xfId="0" applyFont="1" applyFill="1" applyBorder="1" applyAlignment="1">
      <alignment horizontal="center" vertical="center"/>
    </xf>
    <xf numFmtId="0" fontId="10" fillId="2" borderId="13" xfId="0" applyFont="1" applyFill="1" applyBorder="1" applyAlignment="1">
      <alignment vertical="center"/>
    </xf>
    <xf numFmtId="176" fontId="10" fillId="2" borderId="1" xfId="0" applyNumberFormat="1" applyFont="1" applyFill="1" applyBorder="1" applyAlignment="1">
      <alignment horizontal="right" vertical="center" shrinkToFit="1"/>
    </xf>
    <xf numFmtId="176" fontId="10" fillId="2" borderId="13" xfId="0" applyNumberFormat="1" applyFont="1" applyFill="1" applyBorder="1" applyAlignment="1">
      <alignment horizontal="right" vertical="center" shrinkToFit="1"/>
    </xf>
    <xf numFmtId="0" fontId="10" fillId="2" borderId="13" xfId="0" applyFont="1" applyFill="1" applyBorder="1" applyAlignment="1">
      <alignment horizontal="center" vertical="center" shrinkToFit="1"/>
    </xf>
    <xf numFmtId="0" fontId="10" fillId="2" borderId="13" xfId="0" applyFont="1" applyFill="1" applyBorder="1" applyAlignment="1">
      <alignment horizontal="center" vertical="center" wrapText="1" shrinkToFit="1"/>
    </xf>
    <xf numFmtId="0" fontId="10" fillId="2" borderId="13" xfId="0" applyFont="1" applyFill="1" applyBorder="1" applyAlignment="1">
      <alignment horizontal="center" vertical="center" wrapText="1"/>
    </xf>
    <xf numFmtId="0" fontId="10" fillId="0" borderId="7" xfId="0" applyFont="1" applyBorder="1" applyAlignment="1">
      <alignment horizontal="center" vertical="center" shrinkToFit="1"/>
    </xf>
    <xf numFmtId="177" fontId="6" fillId="2" borderId="13" xfId="0" applyNumberFormat="1" applyFont="1" applyFill="1" applyBorder="1" applyAlignment="1">
      <alignment horizontal="center" vertical="center" shrinkToFit="1"/>
    </xf>
    <xf numFmtId="176" fontId="6" fillId="0" borderId="1" xfId="0" applyNumberFormat="1" applyFont="1" applyFill="1" applyBorder="1" applyAlignment="1">
      <alignment vertical="center" shrinkToFit="1"/>
    </xf>
    <xf numFmtId="38" fontId="17" fillId="0" borderId="6" xfId="5" applyFont="1" applyBorder="1" applyAlignment="1">
      <alignment horizontal="right" vertical="center"/>
    </xf>
    <xf numFmtId="0" fontId="6" fillId="0" borderId="1" xfId="0" applyFont="1" applyFill="1" applyBorder="1" applyAlignment="1">
      <alignment vertical="center" shrinkToFit="1"/>
    </xf>
    <xf numFmtId="176" fontId="6" fillId="0" borderId="14" xfId="0" applyNumberFormat="1" applyFont="1" applyFill="1" applyBorder="1" applyAlignment="1">
      <alignment vertical="center" shrinkToFit="1"/>
    </xf>
    <xf numFmtId="0" fontId="4"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shrinkToFit="1"/>
    </xf>
    <xf numFmtId="0" fontId="0" fillId="3" borderId="1" xfId="0" applyFill="1" applyBorder="1" applyAlignment="1">
      <alignment horizontal="center" vertical="center" shrinkToFit="1"/>
    </xf>
    <xf numFmtId="0" fontId="19" fillId="3" borderId="1" xfId="0" applyFont="1" applyFill="1" applyBorder="1" applyAlignment="1">
      <alignment horizontal="center" vertical="center" shrinkToFit="1"/>
    </xf>
    <xf numFmtId="0" fontId="19" fillId="3" borderId="39" xfId="0" applyFont="1" applyFill="1" applyBorder="1" applyAlignment="1">
      <alignment horizontal="center" vertical="center" shrinkToFit="1"/>
    </xf>
    <xf numFmtId="0" fontId="19" fillId="3" borderId="17" xfId="0" applyFont="1" applyFill="1" applyBorder="1" applyAlignment="1">
      <alignment horizontal="center" vertical="center" shrinkToFit="1"/>
    </xf>
    <xf numFmtId="0" fontId="20" fillId="0" borderId="0" xfId="0" applyFont="1" applyAlignment="1">
      <alignment vertical="center" shrinkToFit="1"/>
    </xf>
    <xf numFmtId="0" fontId="20" fillId="5" borderId="1" xfId="0" applyFont="1" applyFill="1" applyBorder="1" applyAlignment="1">
      <alignment horizontal="center" vertical="center" shrinkToFit="1"/>
    </xf>
    <xf numFmtId="0" fontId="20" fillId="0" borderId="1" xfId="0" applyFont="1" applyBorder="1" applyAlignment="1">
      <alignment horizontal="center" vertical="center" shrinkToFit="1"/>
    </xf>
    <xf numFmtId="177" fontId="10" fillId="0" borderId="1" xfId="0" applyNumberFormat="1" applyFont="1" applyBorder="1" applyAlignment="1">
      <alignment vertical="center" shrinkToFit="1"/>
    </xf>
    <xf numFmtId="0" fontId="20" fillId="0" borderId="17" xfId="0" applyFont="1" applyFill="1" applyBorder="1" applyAlignment="1">
      <alignment vertical="center" shrinkToFit="1"/>
    </xf>
    <xf numFmtId="0" fontId="20" fillId="0" borderId="0" xfId="0" applyFont="1" applyFill="1" applyAlignment="1">
      <alignment vertical="center" shrinkToFit="1"/>
    </xf>
    <xf numFmtId="176" fontId="10" fillId="0" borderId="1" xfId="0" applyNumberFormat="1" applyFont="1" applyFill="1" applyBorder="1" applyAlignment="1">
      <alignment vertical="center" shrinkToFit="1"/>
    </xf>
    <xf numFmtId="177" fontId="10" fillId="0" borderId="1" xfId="0" applyNumberFormat="1" applyFont="1" applyFill="1" applyBorder="1" applyAlignment="1">
      <alignment vertical="center" shrinkToFit="1"/>
    </xf>
    <xf numFmtId="0" fontId="0" fillId="0" borderId="0" xfId="0" applyAlignment="1">
      <alignment horizontal="center" vertical="center"/>
    </xf>
    <xf numFmtId="0" fontId="0" fillId="2" borderId="13" xfId="0" applyFill="1" applyBorder="1">
      <alignment vertical="center"/>
    </xf>
    <xf numFmtId="176" fontId="0" fillId="2" borderId="1" xfId="0" applyNumberFormat="1" applyFill="1" applyBorder="1">
      <alignment vertical="center"/>
    </xf>
    <xf numFmtId="176" fontId="0" fillId="2" borderId="13" xfId="0" applyNumberFormat="1" applyFill="1" applyBorder="1">
      <alignment vertical="center"/>
    </xf>
    <xf numFmtId="0" fontId="0" fillId="2" borderId="1" xfId="0" applyFill="1" applyBorder="1" applyAlignment="1">
      <alignment horizontal="center" vertical="center"/>
    </xf>
    <xf numFmtId="0" fontId="6" fillId="0" borderId="40" xfId="0" applyFont="1" applyFill="1" applyBorder="1" applyAlignment="1">
      <alignment vertical="center" shrinkToFit="1"/>
    </xf>
    <xf numFmtId="9" fontId="13" fillId="0" borderId="0" xfId="0" applyNumberFormat="1" applyFont="1" applyFill="1" applyBorder="1" applyAlignment="1">
      <alignment horizontal="center" vertical="center" wrapText="1"/>
    </xf>
    <xf numFmtId="0" fontId="6" fillId="0" borderId="0" xfId="2" applyNumberFormat="1" applyFont="1" applyBorder="1" applyAlignment="1">
      <alignment horizontal="center" vertical="center"/>
    </xf>
    <xf numFmtId="2" fontId="10" fillId="0" borderId="0" xfId="0" applyNumberFormat="1" applyFont="1" applyBorder="1" applyAlignment="1">
      <alignment horizontal="center" vertical="center"/>
    </xf>
    <xf numFmtId="0" fontId="6" fillId="6" borderId="1" xfId="0" applyFont="1" applyFill="1" applyBorder="1" applyAlignment="1">
      <alignment horizontal="center" vertical="center" shrinkToFit="1"/>
    </xf>
    <xf numFmtId="0" fontId="4" fillId="0" borderId="0" xfId="0" applyFont="1" applyAlignment="1">
      <alignment vertical="center"/>
    </xf>
    <xf numFmtId="0" fontId="6" fillId="0" borderId="14" xfId="0" applyFont="1" applyFill="1" applyBorder="1" applyAlignment="1">
      <alignment horizontal="center" vertical="center" shrinkToFit="1"/>
    </xf>
    <xf numFmtId="0" fontId="23" fillId="0" borderId="0" xfId="0" applyFont="1">
      <alignment vertical="center"/>
    </xf>
    <xf numFmtId="0" fontId="22" fillId="0" borderId="0" xfId="0" applyFont="1" applyBorder="1" applyAlignment="1">
      <alignment horizontal="center" vertical="center"/>
    </xf>
    <xf numFmtId="0" fontId="13" fillId="6" borderId="1" xfId="0" applyFont="1" applyFill="1" applyBorder="1" applyAlignment="1">
      <alignment horizontal="center" vertical="center" shrinkToFit="1"/>
    </xf>
    <xf numFmtId="0" fontId="13" fillId="6" borderId="1" xfId="0" applyFont="1" applyFill="1" applyBorder="1" applyAlignment="1">
      <alignment vertical="center" shrinkToFit="1"/>
    </xf>
    <xf numFmtId="176" fontId="13" fillId="6" borderId="1" xfId="0" applyNumberFormat="1" applyFont="1" applyFill="1" applyBorder="1" applyAlignment="1">
      <alignment vertical="center" shrinkToFit="1"/>
    </xf>
    <xf numFmtId="176" fontId="13" fillId="6" borderId="14" xfId="0" applyNumberFormat="1" applyFont="1" applyFill="1" applyBorder="1" applyAlignment="1">
      <alignment vertical="center" shrinkToFit="1"/>
    </xf>
    <xf numFmtId="0" fontId="13" fillId="6" borderId="1" xfId="0" applyFont="1" applyFill="1" applyBorder="1" applyAlignment="1">
      <alignment vertical="center" wrapText="1" shrinkToFit="1"/>
    </xf>
    <xf numFmtId="177" fontId="13" fillId="6" borderId="1" xfId="0" applyNumberFormat="1" applyFont="1" applyFill="1" applyBorder="1" applyAlignment="1">
      <alignment vertical="center" shrinkToFit="1"/>
    </xf>
    <xf numFmtId="0" fontId="13" fillId="6" borderId="14" xfId="0" applyFont="1" applyFill="1" applyBorder="1" applyAlignment="1">
      <alignment horizontal="center" vertical="center" shrinkToFit="1"/>
    </xf>
    <xf numFmtId="0" fontId="13" fillId="6" borderId="38" xfId="0" applyFont="1" applyFill="1" applyBorder="1" applyAlignment="1">
      <alignment vertical="center" shrinkToFit="1"/>
    </xf>
    <xf numFmtId="0" fontId="13" fillId="0" borderId="0" xfId="0" applyFont="1" applyAlignment="1">
      <alignment horizontal="center" vertical="center"/>
    </xf>
    <xf numFmtId="0" fontId="6" fillId="6" borderId="3" xfId="0" applyFont="1" applyFill="1" applyBorder="1" applyAlignment="1">
      <alignment horizontal="center" vertical="center" shrinkToFit="1"/>
    </xf>
    <xf numFmtId="0" fontId="13" fillId="6" borderId="3" xfId="0" applyFont="1" applyFill="1" applyBorder="1" applyAlignment="1">
      <alignment horizontal="center" vertical="center" shrinkToFit="1"/>
    </xf>
    <xf numFmtId="0" fontId="13" fillId="6" borderId="6" xfId="0" applyFont="1" applyFill="1" applyBorder="1" applyAlignment="1">
      <alignment vertical="center" shrinkToFit="1"/>
    </xf>
    <xf numFmtId="176" fontId="13" fillId="6" borderId="6" xfId="0" applyNumberFormat="1" applyFont="1" applyFill="1" applyBorder="1" applyAlignment="1">
      <alignment vertical="center" shrinkToFit="1"/>
    </xf>
    <xf numFmtId="176" fontId="13" fillId="6" borderId="3" xfId="0" applyNumberFormat="1" applyFont="1" applyFill="1" applyBorder="1" applyAlignment="1">
      <alignment vertical="center" shrinkToFit="1"/>
    </xf>
    <xf numFmtId="176" fontId="13" fillId="6" borderId="7" xfId="0" applyNumberFormat="1" applyFont="1" applyFill="1" applyBorder="1" applyAlignment="1">
      <alignment vertical="center" shrinkToFit="1"/>
    </xf>
    <xf numFmtId="0" fontId="13" fillId="6" borderId="3" xfId="0" applyFont="1" applyFill="1" applyBorder="1" applyAlignment="1">
      <alignment vertical="center" shrinkToFit="1"/>
    </xf>
    <xf numFmtId="179" fontId="13" fillId="6" borderId="6" xfId="0" applyNumberFormat="1" applyFont="1" applyFill="1" applyBorder="1" applyAlignment="1">
      <alignment vertical="center" shrinkToFit="1"/>
    </xf>
    <xf numFmtId="0" fontId="13" fillId="6" borderId="17" xfId="0" applyFont="1" applyFill="1" applyBorder="1" applyAlignment="1">
      <alignment vertical="center" shrinkToFit="1"/>
    </xf>
    <xf numFmtId="0" fontId="15" fillId="0" borderId="0" xfId="0" applyFont="1" applyAlignment="1">
      <alignment vertical="center" wrapText="1"/>
    </xf>
    <xf numFmtId="0" fontId="15" fillId="0" borderId="0" xfId="0" applyFont="1" applyAlignment="1">
      <alignment vertical="center"/>
    </xf>
    <xf numFmtId="0" fontId="13" fillId="0" borderId="0" xfId="0" applyFont="1" applyAlignment="1">
      <alignment horizontal="center" vertical="center" shrinkToFit="1"/>
    </xf>
    <xf numFmtId="0" fontId="13" fillId="6" borderId="7" xfId="0" applyFont="1" applyFill="1" applyBorder="1" applyAlignment="1">
      <alignment horizontal="center" vertical="center" shrinkToFit="1"/>
    </xf>
    <xf numFmtId="177" fontId="13" fillId="6" borderId="6" xfId="0" applyNumberFormat="1" applyFont="1" applyFill="1" applyBorder="1" applyAlignment="1">
      <alignment vertical="center" shrinkToFit="1"/>
    </xf>
    <xf numFmtId="0" fontId="13" fillId="6" borderId="35" xfId="0"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0" fillId="6" borderId="1" xfId="0" applyFont="1" applyFill="1" applyBorder="1" applyAlignment="1">
      <alignment horizontal="center" vertical="center" shrinkToFit="1"/>
    </xf>
    <xf numFmtId="0" fontId="26" fillId="6" borderId="1" xfId="0" applyFont="1" applyFill="1" applyBorder="1" applyAlignment="1">
      <alignment horizontal="center" vertical="center" shrinkToFit="1"/>
    </xf>
    <xf numFmtId="0" fontId="13" fillId="6" borderId="39" xfId="0" applyFont="1" applyFill="1" applyBorder="1" applyAlignment="1">
      <alignment horizontal="center" vertical="center" shrinkToFit="1"/>
    </xf>
    <xf numFmtId="0" fontId="26" fillId="0" borderId="0" xfId="0" applyFont="1" applyAlignment="1">
      <alignment horizontal="center" vertical="center" shrinkToFit="1"/>
    </xf>
    <xf numFmtId="178" fontId="6" fillId="0" borderId="3" xfId="0" applyNumberFormat="1" applyFont="1" applyFill="1" applyBorder="1" applyAlignment="1">
      <alignment vertical="center" shrinkToFit="1"/>
    </xf>
    <xf numFmtId="0" fontId="6" fillId="5" borderId="12" xfId="0" applyFont="1" applyFill="1" applyBorder="1" applyAlignment="1">
      <alignment horizontal="center" vertical="center" shrinkToFit="1"/>
    </xf>
    <xf numFmtId="0" fontId="13" fillId="6" borderId="6" xfId="0" applyFont="1" applyFill="1" applyBorder="1" applyAlignment="1">
      <alignment horizontal="center" vertical="center" shrinkToFit="1"/>
    </xf>
    <xf numFmtId="178" fontId="13" fillId="6" borderId="6" xfId="0" applyNumberFormat="1" applyFont="1" applyFill="1" applyBorder="1" applyAlignment="1">
      <alignment vertical="center" shrinkToFit="1"/>
    </xf>
    <xf numFmtId="178" fontId="13" fillId="6" borderId="3" xfId="0" applyNumberFormat="1" applyFont="1" applyFill="1" applyBorder="1" applyAlignment="1">
      <alignment vertical="center" shrinkToFit="1"/>
    </xf>
    <xf numFmtId="0" fontId="13" fillId="6" borderId="7" xfId="0" applyFont="1" applyFill="1" applyBorder="1" applyAlignment="1">
      <alignment vertical="center" shrinkToFit="1"/>
    </xf>
    <xf numFmtId="180" fontId="13" fillId="6" borderId="1" xfId="0" applyNumberFormat="1" applyFont="1" applyFill="1" applyBorder="1" applyAlignment="1">
      <alignment vertical="center" shrinkToFit="1"/>
    </xf>
    <xf numFmtId="38" fontId="13" fillId="6" borderId="3" xfId="5" applyFont="1" applyFill="1" applyBorder="1" applyAlignment="1">
      <alignment vertical="center" shrinkToFit="1"/>
    </xf>
    <xf numFmtId="38" fontId="6" fillId="0" borderId="3" xfId="5" applyFont="1" applyFill="1" applyBorder="1" applyAlignment="1">
      <alignment vertical="center" shrinkToFit="1"/>
    </xf>
    <xf numFmtId="0" fontId="6" fillId="6" borderId="6" xfId="0" applyFont="1" applyFill="1" applyBorder="1" applyAlignment="1">
      <alignment horizontal="center" vertical="center" shrinkToFit="1"/>
    </xf>
    <xf numFmtId="0" fontId="13" fillId="6" borderId="6" xfId="0" applyNumberFormat="1" applyFont="1" applyFill="1" applyBorder="1" applyAlignment="1">
      <alignment vertical="center" shrinkToFit="1"/>
    </xf>
    <xf numFmtId="0" fontId="13" fillId="6" borderId="10" xfId="0" applyFont="1" applyFill="1" applyBorder="1" applyAlignment="1">
      <alignment horizontal="center" vertical="center" shrinkToFit="1"/>
    </xf>
    <xf numFmtId="176" fontId="13" fillId="6" borderId="4" xfId="0" applyNumberFormat="1" applyFont="1" applyFill="1" applyBorder="1" applyAlignment="1">
      <alignment vertical="center" shrinkToFit="1"/>
    </xf>
    <xf numFmtId="176" fontId="13" fillId="6" borderId="2" xfId="0" applyNumberFormat="1" applyFont="1" applyFill="1" applyBorder="1" applyAlignment="1">
      <alignment vertical="center" shrinkToFit="1"/>
    </xf>
    <xf numFmtId="0" fontId="13" fillId="6" borderId="4" xfId="0" applyFont="1" applyFill="1" applyBorder="1" applyAlignment="1">
      <alignment vertical="center" shrinkToFit="1"/>
    </xf>
    <xf numFmtId="0" fontId="13" fillId="6" borderId="2" xfId="0" applyFont="1" applyFill="1" applyBorder="1" applyAlignment="1">
      <alignment vertical="center" shrinkToFit="1"/>
    </xf>
    <xf numFmtId="176" fontId="13" fillId="6" borderId="4" xfId="0" applyNumberFormat="1" applyFont="1" applyFill="1" applyBorder="1" applyAlignment="1">
      <alignment horizontal="center" vertical="center" shrinkToFit="1"/>
    </xf>
    <xf numFmtId="0" fontId="13" fillId="6" borderId="18" xfId="0" applyFont="1" applyFill="1" applyBorder="1" applyAlignment="1">
      <alignment vertical="center" shrinkToFit="1"/>
    </xf>
    <xf numFmtId="176" fontId="13" fillId="6" borderId="1" xfId="0" applyNumberFormat="1" applyFont="1" applyFill="1" applyBorder="1" applyAlignment="1">
      <alignment horizontal="center" vertical="center" shrinkToFit="1"/>
    </xf>
    <xf numFmtId="0" fontId="6" fillId="0" borderId="14" xfId="0" applyFont="1" applyBorder="1" applyAlignment="1">
      <alignment horizontal="center" vertical="center" shrinkToFit="1"/>
    </xf>
    <xf numFmtId="0" fontId="6" fillId="2" borderId="41" xfId="0" applyFont="1" applyFill="1" applyBorder="1" applyAlignment="1">
      <alignment vertical="center" shrinkToFit="1"/>
    </xf>
    <xf numFmtId="0" fontId="27"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13" fillId="0" borderId="0" xfId="0" applyFont="1">
      <alignment vertical="center"/>
    </xf>
    <xf numFmtId="0" fontId="13" fillId="0" borderId="0" xfId="0" applyFont="1" applyAlignment="1">
      <alignment vertical="center" shrinkToFit="1"/>
    </xf>
    <xf numFmtId="176" fontId="13" fillId="6" borderId="3" xfId="0" applyNumberFormat="1" applyFont="1" applyFill="1" applyBorder="1" applyAlignment="1">
      <alignment horizontal="center" vertical="center" shrinkToFit="1"/>
    </xf>
    <xf numFmtId="176" fontId="6" fillId="4" borderId="6" xfId="0" applyNumberFormat="1" applyFont="1" applyFill="1" applyBorder="1" applyAlignment="1">
      <alignment vertical="center" shrinkToFit="1"/>
    </xf>
    <xf numFmtId="38" fontId="17" fillId="0" borderId="7" xfId="5" applyFont="1" applyBorder="1" applyAlignment="1">
      <alignment horizontal="right" vertical="center"/>
    </xf>
    <xf numFmtId="38" fontId="17" fillId="0" borderId="44" xfId="5" applyFont="1" applyBorder="1" applyAlignment="1">
      <alignment horizontal="right" vertical="center"/>
    </xf>
    <xf numFmtId="38" fontId="17" fillId="0" borderId="45" xfId="5" applyFont="1" applyBorder="1" applyAlignment="1">
      <alignment horizontal="right"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38" fontId="17" fillId="0" borderId="46" xfId="5" applyFont="1" applyBorder="1" applyAlignment="1">
      <alignment horizontal="right" vertical="center"/>
    </xf>
    <xf numFmtId="38" fontId="17" fillId="0" borderId="48" xfId="5" applyFont="1" applyBorder="1" applyAlignment="1">
      <alignment horizontal="right" vertical="center"/>
    </xf>
    <xf numFmtId="38" fontId="17" fillId="0" borderId="49" xfId="5" applyFont="1" applyBorder="1" applyAlignment="1">
      <alignment horizontal="right" vertical="center"/>
    </xf>
    <xf numFmtId="38" fontId="17" fillId="0" borderId="50" xfId="5" applyFont="1" applyBorder="1" applyAlignment="1">
      <alignment horizontal="right" vertical="center"/>
    </xf>
    <xf numFmtId="38" fontId="17" fillId="0" borderId="51" xfId="5" applyFont="1" applyBorder="1" applyAlignment="1">
      <alignment horizontal="right" vertical="center"/>
    </xf>
    <xf numFmtId="38" fontId="17" fillId="0" borderId="52" xfId="5" applyFont="1" applyBorder="1" applyAlignment="1">
      <alignment horizontal="right" vertical="center"/>
    </xf>
    <xf numFmtId="178" fontId="6" fillId="4" borderId="3" xfId="0" applyNumberFormat="1" applyFont="1" applyFill="1" applyBorder="1" applyAlignment="1">
      <alignment vertical="center" shrinkToFit="1"/>
    </xf>
    <xf numFmtId="176" fontId="6" fillId="4" borderId="1" xfId="0" applyNumberFormat="1" applyFont="1" applyFill="1" applyBorder="1" applyAlignment="1">
      <alignment vertical="center" shrinkToFit="1"/>
    </xf>
    <xf numFmtId="38" fontId="17" fillId="0" borderId="53" xfId="5" applyFont="1" applyBorder="1" applyAlignment="1">
      <alignment horizontal="right" vertical="center"/>
    </xf>
    <xf numFmtId="38" fontId="17" fillId="0" borderId="0" xfId="5" applyFont="1" applyBorder="1" applyAlignment="1">
      <alignment horizontal="right" vertical="center"/>
    </xf>
    <xf numFmtId="38" fontId="17" fillId="0" borderId="54" xfId="5" applyFont="1" applyBorder="1" applyAlignment="1">
      <alignment horizontal="right" vertical="center"/>
    </xf>
    <xf numFmtId="38" fontId="17" fillId="0" borderId="55" xfId="5" applyFont="1" applyBorder="1" applyAlignment="1">
      <alignment horizontal="right" vertical="center"/>
    </xf>
    <xf numFmtId="0" fontId="17" fillId="9" borderId="3" xfId="0" applyFont="1" applyFill="1" applyBorder="1" applyAlignment="1">
      <alignment horizontal="centerContinuous" vertical="center"/>
    </xf>
    <xf numFmtId="0" fontId="17" fillId="9" borderId="6" xfId="0" applyFont="1" applyFill="1" applyBorder="1" applyAlignment="1">
      <alignment horizontal="centerContinuous" vertical="center"/>
    </xf>
    <xf numFmtId="0" fontId="17" fillId="9" borderId="7" xfId="0" applyFont="1" applyFill="1" applyBorder="1" applyAlignment="1">
      <alignment horizontal="centerContinuous" vertical="center"/>
    </xf>
    <xf numFmtId="0" fontId="17" fillId="9" borderId="8" xfId="0" applyFont="1" applyFill="1" applyBorder="1" applyAlignment="1">
      <alignment horizontal="centerContinuous" vertical="center"/>
    </xf>
    <xf numFmtId="0" fontId="17" fillId="9" borderId="4" xfId="0" applyFont="1" applyFill="1" applyBorder="1" applyAlignment="1">
      <alignment horizontal="centerContinuous" vertical="center" wrapText="1"/>
    </xf>
    <xf numFmtId="0" fontId="17" fillId="9" borderId="2" xfId="0" applyFont="1" applyFill="1" applyBorder="1" applyAlignment="1">
      <alignment horizontal="centerContinuous" vertical="center"/>
    </xf>
    <xf numFmtId="0" fontId="17" fillId="9" borderId="0" xfId="0" applyFont="1" applyFill="1" applyBorder="1" applyAlignment="1">
      <alignment horizontal="centerContinuous" vertical="center"/>
    </xf>
    <xf numFmtId="0" fontId="17" fillId="9" borderId="9" xfId="0" applyFont="1" applyFill="1" applyBorder="1" applyAlignment="1">
      <alignment horizontal="centerContinuous" vertical="center"/>
    </xf>
    <xf numFmtId="0" fontId="17" fillId="9" borderId="21" xfId="0" applyFont="1" applyFill="1" applyBorder="1" applyAlignment="1">
      <alignment horizontal="center" vertical="center"/>
    </xf>
    <xf numFmtId="0" fontId="17" fillId="9" borderId="43" xfId="0" applyFont="1" applyFill="1" applyBorder="1" applyAlignment="1">
      <alignment horizontal="center" vertical="center"/>
    </xf>
    <xf numFmtId="0" fontId="17" fillId="9" borderId="10" xfId="0" applyFont="1" applyFill="1" applyBorder="1" applyAlignment="1">
      <alignment horizontal="center" vertical="center"/>
    </xf>
    <xf numFmtId="0" fontId="17" fillId="10" borderId="21" xfId="0" applyFont="1" applyFill="1" applyBorder="1" applyAlignment="1">
      <alignment horizontal="center" vertical="center"/>
    </xf>
    <xf numFmtId="0" fontId="17" fillId="10" borderId="22" xfId="0" applyFont="1" applyFill="1" applyBorder="1" applyAlignment="1">
      <alignment horizontal="center" vertical="center"/>
    </xf>
    <xf numFmtId="0" fontId="17" fillId="10" borderId="23" xfId="0" applyFont="1" applyFill="1" applyBorder="1" applyAlignment="1">
      <alignment horizontal="center" vertical="center"/>
    </xf>
    <xf numFmtId="0" fontId="17" fillId="8" borderId="3" xfId="0" applyFont="1" applyFill="1" applyBorder="1" applyAlignment="1">
      <alignment horizontal="center" vertical="center"/>
    </xf>
    <xf numFmtId="0" fontId="18" fillId="8" borderId="4"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7" borderId="19" xfId="0" applyFont="1" applyFill="1" applyBorder="1" applyAlignment="1">
      <alignment horizontal="center" vertical="center"/>
    </xf>
    <xf numFmtId="0" fontId="17" fillId="7" borderId="20" xfId="0" applyFont="1" applyFill="1" applyBorder="1" applyAlignment="1">
      <alignment horizontal="center" vertical="center" wrapText="1"/>
    </xf>
    <xf numFmtId="0" fontId="17" fillId="7" borderId="24" xfId="0" applyFont="1" applyFill="1" applyBorder="1" applyAlignment="1">
      <alignment horizontal="center" vertical="center"/>
    </xf>
    <xf numFmtId="0" fontId="17" fillId="11" borderId="3" xfId="0" applyFont="1" applyFill="1" applyBorder="1" applyAlignment="1">
      <alignment horizontal="center" vertical="center"/>
    </xf>
    <xf numFmtId="0" fontId="18" fillId="11" borderId="4" xfId="0" applyFont="1" applyFill="1" applyBorder="1" applyAlignment="1">
      <alignment horizontal="center" vertical="center" wrapText="1"/>
    </xf>
    <xf numFmtId="0" fontId="17" fillId="11" borderId="5" xfId="0" applyFont="1" applyFill="1" applyBorder="1" applyAlignment="1">
      <alignment horizontal="center" vertical="center"/>
    </xf>
    <xf numFmtId="0" fontId="10" fillId="5" borderId="1" xfId="0" applyFont="1" applyFill="1" applyBorder="1" applyAlignment="1">
      <alignment horizontal="center" vertical="center" shrinkToFit="1"/>
    </xf>
    <xf numFmtId="0" fontId="28" fillId="3" borderId="14" xfId="0" applyFont="1" applyFill="1" applyBorder="1" applyAlignment="1">
      <alignment horizontal="center" vertical="center" wrapText="1" shrinkToFit="1"/>
    </xf>
    <xf numFmtId="0" fontId="4" fillId="0" borderId="0" xfId="0" applyFont="1">
      <alignment vertical="center"/>
    </xf>
    <xf numFmtId="0" fontId="6" fillId="0" borderId="1" xfId="0" applyFont="1" applyBorder="1" applyAlignment="1">
      <alignment horizontal="center" vertical="center" shrinkToFit="1"/>
    </xf>
    <xf numFmtId="0" fontId="6" fillId="0" borderId="1" xfId="0" applyFont="1" applyBorder="1" applyAlignment="1">
      <alignment vertical="center" shrinkToFit="1"/>
    </xf>
    <xf numFmtId="176" fontId="6" fillId="0" borderId="1" xfId="0" applyNumberFormat="1" applyFont="1" applyBorder="1" applyAlignment="1">
      <alignment vertical="center" shrinkToFit="1"/>
    </xf>
    <xf numFmtId="176" fontId="6" fillId="0" borderId="14" xfId="0" applyNumberFormat="1" applyFont="1" applyBorder="1" applyAlignment="1">
      <alignment vertical="center" shrinkToFit="1"/>
    </xf>
    <xf numFmtId="177" fontId="6" fillId="0" borderId="1" xfId="0" applyNumberFormat="1" applyFont="1" applyBorder="1" applyAlignment="1">
      <alignment vertical="center" shrinkToFit="1"/>
    </xf>
    <xf numFmtId="0" fontId="10" fillId="0" borderId="0" xfId="0" applyFont="1" applyAlignment="1">
      <alignment horizontal="center" vertical="center"/>
    </xf>
    <xf numFmtId="1" fontId="10" fillId="0" borderId="0" xfId="0" applyNumberFormat="1" applyFont="1" applyAlignment="1">
      <alignment horizontal="center" vertical="center"/>
    </xf>
    <xf numFmtId="9" fontId="13" fillId="0" borderId="0" xfId="0" applyNumberFormat="1" applyFont="1" applyAlignment="1">
      <alignment horizontal="center" vertical="center" wrapText="1"/>
    </xf>
    <xf numFmtId="2" fontId="10" fillId="0" borderId="0" xfId="0" applyNumberFormat="1" applyFont="1" applyAlignment="1">
      <alignment horizontal="center" vertical="center"/>
    </xf>
    <xf numFmtId="177" fontId="6" fillId="2" borderId="13" xfId="0" applyNumberFormat="1" applyFont="1" applyFill="1" applyBorder="1">
      <alignment vertical="center"/>
    </xf>
    <xf numFmtId="0" fontId="6" fillId="2" borderId="1" xfId="0" applyFont="1" applyFill="1" applyBorder="1" applyAlignment="1">
      <alignment vertical="center" shrinkToFit="1"/>
    </xf>
    <xf numFmtId="0" fontId="0" fillId="0" borderId="0" xfId="0" applyAlignment="1">
      <alignment vertical="center" wrapText="1"/>
    </xf>
    <xf numFmtId="0" fontId="0" fillId="0" borderId="1" xfId="0" applyBorder="1" applyAlignment="1">
      <alignment vertical="center" wrapText="1"/>
    </xf>
    <xf numFmtId="0" fontId="0" fillId="0" borderId="1" xfId="0" applyBorder="1">
      <alignment vertical="center"/>
    </xf>
    <xf numFmtId="0" fontId="29" fillId="0" borderId="0" xfId="0" applyFont="1" applyAlignment="1">
      <alignment vertical="center" shrinkToFit="1"/>
    </xf>
    <xf numFmtId="0" fontId="3" fillId="0" borderId="1" xfId="0" applyFont="1" applyBorder="1" applyAlignment="1">
      <alignment vertical="center" shrinkToFit="1"/>
    </xf>
    <xf numFmtId="0" fontId="3" fillId="0" borderId="0" xfId="0" applyFont="1" applyAlignment="1">
      <alignment vertical="center" shrinkToFit="1"/>
    </xf>
    <xf numFmtId="0" fontId="5" fillId="0" borderId="1" xfId="0" applyFont="1" applyBorder="1" applyAlignment="1">
      <alignment vertical="center" shrinkToFit="1"/>
    </xf>
    <xf numFmtId="38" fontId="3" fillId="0" borderId="0" xfId="5" applyFont="1">
      <alignment vertical="center"/>
    </xf>
    <xf numFmtId="38" fontId="31" fillId="0" borderId="0" xfId="5" applyFont="1">
      <alignment vertical="center"/>
    </xf>
    <xf numFmtId="38" fontId="0" fillId="0" borderId="0" xfId="5" applyFont="1">
      <alignment vertical="center"/>
    </xf>
    <xf numFmtId="38" fontId="17" fillId="0" borderId="56" xfId="5" applyFont="1" applyBorder="1" applyAlignment="1">
      <alignment horizontal="right" vertical="center"/>
    </xf>
    <xf numFmtId="0" fontId="17" fillId="12" borderId="22" xfId="0" applyFont="1" applyFill="1" applyBorder="1" applyAlignment="1">
      <alignment horizontal="center" vertical="center"/>
    </xf>
    <xf numFmtId="38" fontId="17" fillId="0" borderId="57" xfId="5" applyFont="1" applyBorder="1" applyAlignment="1">
      <alignment horizontal="right" vertical="center"/>
    </xf>
    <xf numFmtId="0" fontId="17" fillId="12" borderId="0" xfId="0" applyFont="1" applyFill="1" applyBorder="1" applyAlignment="1">
      <alignment horizontal="center" vertical="center"/>
    </xf>
    <xf numFmtId="0" fontId="17" fillId="9" borderId="0" xfId="0" applyFont="1" applyFill="1" applyBorder="1" applyAlignment="1">
      <alignment horizontal="center" vertical="center"/>
    </xf>
    <xf numFmtId="0" fontId="17" fillId="13" borderId="3" xfId="0" applyFont="1" applyFill="1" applyBorder="1" applyAlignment="1">
      <alignment horizontal="centerContinuous" vertical="center"/>
    </xf>
    <xf numFmtId="0" fontId="17" fillId="13" borderId="4" xfId="0" applyFont="1" applyFill="1" applyBorder="1" applyAlignment="1">
      <alignment horizontal="centerContinuous" vertical="center" wrapText="1"/>
    </xf>
    <xf numFmtId="0" fontId="17" fillId="13" borderId="42" xfId="0" applyFont="1" applyFill="1" applyBorder="1" applyAlignment="1">
      <alignment horizontal="center" vertical="center"/>
    </xf>
    <xf numFmtId="0" fontId="17" fillId="13" borderId="22" xfId="0" applyFont="1" applyFill="1" applyBorder="1" applyAlignment="1">
      <alignment horizontal="center" vertical="center" shrinkToFit="1"/>
    </xf>
    <xf numFmtId="0" fontId="17" fillId="13" borderId="10" xfId="0" applyFont="1" applyFill="1" applyBorder="1" applyAlignment="1">
      <alignment vertical="center" shrinkToFit="1"/>
    </xf>
    <xf numFmtId="0" fontId="32" fillId="3" borderId="1" xfId="0" applyFont="1" applyFill="1" applyBorder="1" applyAlignment="1">
      <alignment horizontal="center" vertical="center" wrapText="1" shrinkToFit="1"/>
    </xf>
    <xf numFmtId="0" fontId="33" fillId="0" borderId="0" xfId="0" applyFont="1" applyAlignment="1">
      <alignment vertical="center"/>
    </xf>
    <xf numFmtId="0" fontId="34" fillId="0" borderId="0" xfId="0" applyFont="1">
      <alignment vertical="center"/>
    </xf>
    <xf numFmtId="0" fontId="35" fillId="0" borderId="0" xfId="0" applyFont="1">
      <alignment vertical="center"/>
    </xf>
    <xf numFmtId="0" fontId="34" fillId="0" borderId="1" xfId="0" applyFont="1" applyBorder="1" applyAlignment="1">
      <alignment vertical="center" shrinkToFit="1"/>
    </xf>
    <xf numFmtId="0" fontId="17" fillId="10" borderId="3" xfId="0" applyFont="1" applyFill="1" applyBorder="1" applyAlignment="1">
      <alignment horizontal="center" vertical="center"/>
    </xf>
    <xf numFmtId="0" fontId="17" fillId="10" borderId="4" xfId="0" applyFont="1" applyFill="1" applyBorder="1" applyAlignment="1">
      <alignment horizontal="center" vertical="center" wrapText="1"/>
    </xf>
    <xf numFmtId="0" fontId="17" fillId="10" borderId="4" xfId="0" applyFont="1" applyFill="1" applyBorder="1" applyAlignment="1">
      <alignment horizontal="center" vertical="center"/>
    </xf>
    <xf numFmtId="0" fontId="4" fillId="7" borderId="0" xfId="0" applyFont="1" applyFill="1" applyBorder="1" applyAlignment="1">
      <alignment horizontal="center" vertical="center"/>
    </xf>
    <xf numFmtId="0" fontId="36" fillId="0" borderId="1" xfId="0" applyFont="1" applyBorder="1" applyAlignment="1">
      <alignment horizontal="left" vertical="center" shrinkToFit="1"/>
    </xf>
    <xf numFmtId="0" fontId="29" fillId="0" borderId="1" xfId="0" applyFont="1" applyBorder="1" applyAlignment="1">
      <alignment horizontal="center" vertical="center" shrinkToFit="1"/>
    </xf>
  </cellXfs>
  <cellStyles count="6">
    <cellStyle name="パーセント" xfId="2" builtinId="5"/>
    <cellStyle name="桁区切り" xfId="5" builtinId="6"/>
    <cellStyle name="標準" xfId="0" builtinId="0"/>
    <cellStyle name="標準 10" xfId="4" xr:uid="{00000000-0005-0000-0000-000003000000}"/>
    <cellStyle name="標準 8" xfId="1" xr:uid="{00000000-0005-0000-0000-000004000000}"/>
    <cellStyle name="標準 9" xfId="3" xr:uid="{00000000-0005-0000-0000-000005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xdr:col>
      <xdr:colOff>66040</xdr:colOff>
      <xdr:row>2</xdr:row>
      <xdr:rowOff>15240</xdr:rowOff>
    </xdr:from>
    <xdr:ext cx="9144000" cy="15240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60040" y="472440"/>
          <a:ext cx="9144000" cy="152400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r>
            <a:rPr kumimoji="1" lang="ja-JP" altLang="en-US" sz="1100"/>
            <a:t>・合築・併設の場合は、補助単価に</a:t>
          </a:r>
          <a:r>
            <a:rPr kumimoji="1" lang="en-US" altLang="ja-JP" sz="1100"/>
            <a:t>1.05</a:t>
          </a:r>
          <a:r>
            <a:rPr kumimoji="1" lang="ja-JP" altLang="en-US" sz="1100"/>
            <a:t>を乗じ、合築・併設である旨を備考欄に記載してください。</a:t>
          </a:r>
        </a:p>
        <a:p>
          <a:r>
            <a:rPr kumimoji="1" lang="ja-JP" altLang="en-US" sz="1100"/>
            <a:t>・空き家を活用した整備の場合は、その旨を備考欄に記載してください。</a:t>
          </a:r>
        </a:p>
        <a:p>
          <a:r>
            <a:rPr kumimoji="1" lang="ja-JP" altLang="en-US" sz="1100"/>
            <a:t>・土地所有者による整備の場合は、土地所有者名をあわせて記載し、土地所有者による整備である旨を備考欄に記載してください。</a:t>
          </a:r>
        </a:p>
        <a:p>
          <a:r>
            <a:rPr kumimoji="1" lang="ja-JP" altLang="en-US" sz="1100"/>
            <a:t>・２か年にわたる事業の場合は、補助単価に進捗率を乗じ、各年度の進捗率を備考欄に記載してください。</a:t>
          </a:r>
        </a:p>
        <a:p>
          <a:r>
            <a:rPr kumimoji="1" lang="ja-JP" altLang="en-US" sz="1100"/>
            <a:t>・事業者が年度内選定予定の場合は、備考欄に選定完了予定日を、未定の場合は、確定する時期を記載してください。</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449580</xdr:colOff>
      <xdr:row>3</xdr:row>
      <xdr:rowOff>15240</xdr:rowOff>
    </xdr:from>
    <xdr:ext cx="6720840" cy="122682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49580" y="708660"/>
          <a:ext cx="6720840" cy="122682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xdr:col>
      <xdr:colOff>7620</xdr:colOff>
      <xdr:row>2</xdr:row>
      <xdr:rowOff>236220</xdr:rowOff>
    </xdr:from>
    <xdr:ext cx="4419600" cy="998219"/>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470660" y="685800"/>
          <a:ext cx="4419600" cy="998219"/>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8964</xdr:colOff>
      <xdr:row>3</xdr:row>
      <xdr:rowOff>8965</xdr:rowOff>
    </xdr:from>
    <xdr:ext cx="5190566" cy="1452282"/>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434352" y="699247"/>
          <a:ext cx="5190566" cy="1452282"/>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xdr:col>
      <xdr:colOff>8964</xdr:colOff>
      <xdr:row>3</xdr:row>
      <xdr:rowOff>1</xdr:rowOff>
    </xdr:from>
    <xdr:ext cx="6212541" cy="1461246"/>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837764" y="690283"/>
          <a:ext cx="6212541" cy="1461246"/>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xdr:col>
      <xdr:colOff>7620</xdr:colOff>
      <xdr:row>3</xdr:row>
      <xdr:rowOff>22860</xdr:rowOff>
    </xdr:from>
    <xdr:ext cx="6212541" cy="92964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638300" y="701040"/>
          <a:ext cx="6212541" cy="92964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2</xdr:col>
      <xdr:colOff>6626</xdr:colOff>
      <xdr:row>3</xdr:row>
      <xdr:rowOff>6626</xdr:rowOff>
    </xdr:from>
    <xdr:ext cx="6212541" cy="92964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205948" y="689113"/>
          <a:ext cx="6212541" cy="92964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xdr:col>
      <xdr:colOff>15240</xdr:colOff>
      <xdr:row>3</xdr:row>
      <xdr:rowOff>22860</xdr:rowOff>
    </xdr:from>
    <xdr:ext cx="6212541" cy="92964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866900" y="762000"/>
          <a:ext cx="6212541" cy="92964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xdr:col>
      <xdr:colOff>662940</xdr:colOff>
      <xdr:row>3</xdr:row>
      <xdr:rowOff>17930</xdr:rowOff>
    </xdr:from>
    <xdr:ext cx="6745941" cy="1277470"/>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377440" y="713255"/>
          <a:ext cx="6745941" cy="127747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・２か年にわたる事業の場合は、補助単価に進捗率を乗じ、各年度の進捗率を備考欄に記載してください。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・事業者が年度内選定予定の場合は、備考欄に選定完了予定日を、未定の場合は、確定する時期を記載してください。</a:t>
          </a:r>
          <a:endParaRPr kumimoji="1" lang="en-US" altLang="ja-JP" sz="1100">
            <a:solidFill>
              <a:sysClr val="windowText" lastClr="000000"/>
            </a:solidFill>
          </a:endParaRPr>
        </a:p>
        <a:p>
          <a:r>
            <a:rPr kumimoji="1" lang="ja-JP" altLang="en-US" sz="1100">
              <a:solidFill>
                <a:sysClr val="windowText" lastClr="000000"/>
              </a:solidFill>
            </a:rPr>
            <a:t>・記載欄が足りない場合には適宜追加してください。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8965</xdr:colOff>
      <xdr:row>4</xdr:row>
      <xdr:rowOff>8964</xdr:rowOff>
    </xdr:from>
    <xdr:ext cx="10515600" cy="1201271"/>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779059" y="941293"/>
          <a:ext cx="10515600" cy="1201271"/>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・２か年にわたる事業の場合は、補助単価に進捗率を乗じ、各年度の進捗率を備考欄に記載してください。</a:t>
          </a:r>
        </a:p>
        <a:p>
          <a:r>
            <a:rPr kumimoji="1" lang="ja-JP" altLang="en-US" sz="1100"/>
            <a:t>・法人名等が未定の場合は、確定する時期を備考欄に記載してください。</a:t>
          </a:r>
          <a:endParaRPr kumimoji="1" lang="en-US" altLang="ja-JP"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15240</xdr:colOff>
      <xdr:row>2</xdr:row>
      <xdr:rowOff>53340</xdr:rowOff>
    </xdr:from>
    <xdr:ext cx="9144000" cy="96012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819400" y="510540"/>
          <a:ext cx="9144000" cy="96012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p>
        <a:p>
          <a:r>
            <a:rPr kumimoji="1" lang="ja-JP" altLang="en-US" sz="1100"/>
            <a:t>・２か年にわたる事業の場合は、補助単価に進捗率を乗じ、各年度の進捗率を備考欄に記載してください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15240</xdr:colOff>
      <xdr:row>2</xdr:row>
      <xdr:rowOff>53340</xdr:rowOff>
    </xdr:from>
    <xdr:ext cx="9144000" cy="96774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819400" y="510540"/>
          <a:ext cx="9144000" cy="96774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r>
            <a:rPr kumimoji="1" lang="ja-JP" altLang="en-US" sz="1100"/>
            <a:t>・２か年にわたる事業の場合は、補助単価に進捗率を乗じ、各年度の進捗率を備考欄に記載してください。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367665</xdr:colOff>
      <xdr:row>2</xdr:row>
      <xdr:rowOff>24765</xdr:rowOff>
    </xdr:from>
    <xdr:ext cx="9144000" cy="1461135"/>
    <xdr:sp macro="" textlink="">
      <xdr:nvSpPr>
        <xdr:cNvPr id="2" name="テキスト ボックス 1">
          <a:extLst>
            <a:ext uri="{FF2B5EF4-FFF2-40B4-BE49-F238E27FC236}">
              <a16:creationId xmlns:a16="http://schemas.microsoft.com/office/drawing/2014/main" id="{BF8BC730-F171-4C9D-A5E1-737864A9296D}"/>
            </a:ext>
          </a:extLst>
        </xdr:cNvPr>
        <xdr:cNvSpPr txBox="1"/>
      </xdr:nvSpPr>
      <xdr:spPr>
        <a:xfrm>
          <a:off x="901065" y="481965"/>
          <a:ext cx="9144000" cy="1461135"/>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r>
            <a:rPr kumimoji="1" lang="ja-JP" altLang="en-US" sz="1100"/>
            <a:t>・対象地域：政令市、中核市及び人口</a:t>
          </a:r>
          <a:r>
            <a:rPr kumimoji="1" lang="en-US" altLang="ja-JP" sz="1100"/>
            <a:t>20</a:t>
          </a:r>
          <a:r>
            <a:rPr kumimoji="1" lang="ja-JP" altLang="en-US" sz="1100"/>
            <a:t>万以上の市であって、都道府県知事が特に必要と認めた地方公共団体の地域</a:t>
          </a:r>
          <a:r>
            <a:rPr kumimoji="1" lang="en-US" altLang="ja-JP" sz="1100"/>
            <a:t>(※)</a:t>
          </a:r>
          <a:endParaRPr kumimoji="1" lang="ja-JP" altLang="en-US" sz="1100"/>
        </a:p>
        <a:p>
          <a:r>
            <a:rPr kumimoji="1" lang="ja-JP" altLang="en-US" sz="1100"/>
            <a:t>・２か年にわたる事業の場合は、補助単価に進捗率を乗じ、各年度の進捗率を備考欄に記載してください。</a:t>
          </a:r>
        </a:p>
        <a:p>
          <a:r>
            <a:rPr kumimoji="1" lang="ja-JP" altLang="en-US" sz="1100"/>
            <a:t>・事業者が年度内選定予定の場合は、備考欄に選定完了予定日を、未定の場合は、確定する時期を記載してください。</a:t>
          </a:r>
          <a:endParaRPr kumimoji="1" lang="en-US" altLang="ja-JP" sz="1100"/>
        </a:p>
        <a:p>
          <a:r>
            <a:rPr kumimoji="1" lang="ja-JP" altLang="en-US" sz="1100"/>
            <a:t>・公有地・資金調達が年度内選定の場合は、備考欄に選定完了予定日を、未定の場合は、確定する時期を記載してください。</a:t>
          </a:r>
          <a:endParaRPr kumimoji="1" lang="en-US" altLang="ja-JP" sz="1100"/>
        </a:p>
        <a:p>
          <a:r>
            <a:rPr kumimoji="1" lang="en-US" altLang="ja-JP" sz="1100" u="sng"/>
            <a:t>※</a:t>
          </a:r>
          <a:r>
            <a:rPr kumimoji="1" lang="ja-JP" altLang="en-US" sz="1100" u="sng"/>
            <a:t>現時点で、地域を設定していないため、人口</a:t>
          </a:r>
          <a:r>
            <a:rPr kumimoji="1" lang="en-US" altLang="ja-JP" sz="1100" u="sng"/>
            <a:t>20</a:t>
          </a:r>
          <a:r>
            <a:rPr kumimoji="1" lang="ja-JP" altLang="en-US" sz="1100" u="sng"/>
            <a:t>万以上の市で希望のある市町村は幅広に回答ください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367665</xdr:colOff>
      <xdr:row>2</xdr:row>
      <xdr:rowOff>24765</xdr:rowOff>
    </xdr:from>
    <xdr:ext cx="9144000" cy="1583055"/>
    <xdr:sp macro="" textlink="">
      <xdr:nvSpPr>
        <xdr:cNvPr id="2" name="テキスト ボックス 1">
          <a:extLst>
            <a:ext uri="{FF2B5EF4-FFF2-40B4-BE49-F238E27FC236}">
              <a16:creationId xmlns:a16="http://schemas.microsoft.com/office/drawing/2014/main" id="{7F5BAA1E-40EC-49E4-A18D-5D73AF6EB2D0}"/>
            </a:ext>
          </a:extLst>
        </xdr:cNvPr>
        <xdr:cNvSpPr txBox="1"/>
      </xdr:nvSpPr>
      <xdr:spPr>
        <a:xfrm>
          <a:off x="901065" y="481965"/>
          <a:ext cx="9144000" cy="1583055"/>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r>
            <a:rPr kumimoji="1" lang="ja-JP" altLang="en-US" sz="1100"/>
            <a:t>・対象地域：都道府県知事が特に必要と認めた地方公共団体の地域</a:t>
          </a:r>
          <a:r>
            <a:rPr kumimoji="1" lang="en-US" altLang="ja-JP" sz="1100"/>
            <a:t>(※)</a:t>
          </a:r>
        </a:p>
        <a:p>
          <a:r>
            <a:rPr kumimoji="1" lang="ja-JP" altLang="ja-JP" sz="1100">
              <a:solidFill>
                <a:schemeClr val="tx1"/>
              </a:solidFill>
              <a:effectLst/>
              <a:latin typeface="+mn-lt"/>
              <a:ea typeface="+mn-ea"/>
              <a:cs typeface="+mn-cs"/>
            </a:rPr>
            <a:t>・補助単価に</a:t>
          </a:r>
          <a:r>
            <a:rPr kumimoji="1" lang="en-US" altLang="ja-JP" sz="1100">
              <a:solidFill>
                <a:schemeClr val="tx1"/>
              </a:solidFill>
              <a:effectLst/>
              <a:latin typeface="+mn-lt"/>
              <a:ea typeface="+mn-ea"/>
              <a:cs typeface="+mn-cs"/>
            </a:rPr>
            <a:t>1.05</a:t>
          </a:r>
          <a:r>
            <a:rPr kumimoji="1" lang="ja-JP" altLang="ja-JP" sz="1100">
              <a:solidFill>
                <a:schemeClr val="tx1"/>
              </a:solidFill>
              <a:effectLst/>
              <a:latin typeface="+mn-lt"/>
              <a:ea typeface="+mn-ea"/>
              <a:cs typeface="+mn-cs"/>
            </a:rPr>
            <a:t>を乗じ</a:t>
          </a:r>
          <a:r>
            <a:rPr kumimoji="1" lang="ja-JP" altLang="en-US" sz="1100">
              <a:solidFill>
                <a:schemeClr val="tx1"/>
              </a:solidFill>
              <a:effectLst/>
              <a:latin typeface="+mn-lt"/>
              <a:ea typeface="+mn-ea"/>
              <a:cs typeface="+mn-cs"/>
            </a:rPr>
            <a:t>てください。</a:t>
          </a:r>
          <a:endParaRPr kumimoji="1" lang="ja-JP" altLang="en-US" sz="1100"/>
        </a:p>
        <a:p>
          <a:r>
            <a:rPr kumimoji="1" lang="ja-JP" altLang="en-US" sz="1100"/>
            <a:t>・２か年にわたる事業の場合は、補助単価に進捗率を乗じ、各年度の進捗率を備考欄に記載してください。</a:t>
          </a:r>
        </a:p>
        <a:p>
          <a:r>
            <a:rPr kumimoji="1" lang="ja-JP" altLang="en-US" sz="1100"/>
            <a:t>・事業者が年度内選定予定の場合は、備考欄に選定完了予定日を、未定の場合は、確定する時期を記載してください。</a:t>
          </a:r>
          <a:endParaRPr kumimoji="1" lang="en-US" altLang="ja-JP" sz="1100"/>
        </a:p>
        <a:p>
          <a:r>
            <a:rPr kumimoji="1" lang="ja-JP" altLang="en-US" sz="1100"/>
            <a:t>・資金調達が年度内選定の場合は、備考欄に選定完了予定日を、未定の場合は、確定する時期を記載してください。</a:t>
          </a:r>
          <a:endParaRPr kumimoji="1" lang="en-US" altLang="ja-JP" sz="1100"/>
        </a:p>
        <a:p>
          <a:r>
            <a:rPr kumimoji="1" lang="en-US" altLang="ja-JP" sz="1100" u="sng"/>
            <a:t>※</a:t>
          </a:r>
          <a:r>
            <a:rPr kumimoji="1" lang="ja-JP" altLang="en-US" sz="1100" u="sng"/>
            <a:t>現時点で、地域を設定していないため、希望のある市町村は幅広に回答ください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367665</xdr:colOff>
      <xdr:row>2</xdr:row>
      <xdr:rowOff>24765</xdr:rowOff>
    </xdr:from>
    <xdr:ext cx="9144000" cy="1400175"/>
    <xdr:sp macro="" textlink="">
      <xdr:nvSpPr>
        <xdr:cNvPr id="2" name="テキスト ボックス 1">
          <a:extLst>
            <a:ext uri="{FF2B5EF4-FFF2-40B4-BE49-F238E27FC236}">
              <a16:creationId xmlns:a16="http://schemas.microsoft.com/office/drawing/2014/main" id="{2C6B8621-8D3C-4D4B-94A9-98D62B9E3482}"/>
            </a:ext>
          </a:extLst>
        </xdr:cNvPr>
        <xdr:cNvSpPr txBox="1"/>
      </xdr:nvSpPr>
      <xdr:spPr>
        <a:xfrm>
          <a:off x="901065" y="481965"/>
          <a:ext cx="9144000" cy="1400175"/>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r>
            <a:rPr kumimoji="1" lang="ja-JP" altLang="en-US" sz="1100"/>
            <a:t>・対象地域：別記記載の措置法等</a:t>
          </a:r>
          <a:r>
            <a:rPr kumimoji="1" lang="en-US" altLang="ja-JP" sz="1100"/>
            <a:t>5530</a:t>
          </a:r>
          <a:r>
            <a:rPr kumimoji="1" lang="ja-JP" altLang="en-US" sz="1100"/>
            <a:t>の適用を受ける地域</a:t>
          </a:r>
          <a:endParaRPr kumimoji="1" lang="en-US" altLang="ja-JP" sz="1100"/>
        </a:p>
        <a:p>
          <a:r>
            <a:rPr kumimoji="1" lang="ja-JP" altLang="en-US" sz="1100"/>
            <a:t>・２か年にわたる事業の場合は、補助単価に進捗率を乗じ、各年度の進捗率を備考欄に記載してください。</a:t>
          </a:r>
          <a:endParaRPr kumimoji="1" lang="en-US" altLang="ja-JP" sz="1100"/>
        </a:p>
        <a:p>
          <a:r>
            <a:rPr kumimoji="1" lang="ja-JP" altLang="en-US" sz="1100"/>
            <a:t>・ダウンサイジングは現在の定員を基準として</a:t>
          </a:r>
          <a:r>
            <a:rPr kumimoji="1" lang="en-US" altLang="ja-JP" sz="1100"/>
            <a:t>10</a:t>
          </a:r>
          <a:r>
            <a:rPr kumimoji="1" lang="ja-JP" altLang="en-US" sz="1100"/>
            <a:t>％以上減員してください。</a:t>
          </a:r>
        </a:p>
        <a:p>
          <a:r>
            <a:rPr kumimoji="1" lang="ja-JP" altLang="en-US" sz="1100"/>
            <a:t>・事業者が年度内選定予定の場合は、備考欄に選定完了予定日を、未定の場合は、確定する時期を記載してください。</a:t>
          </a:r>
          <a:endParaRPr kumimoji="1" lang="en-US" altLang="ja-JP" sz="1100"/>
        </a:p>
        <a:p>
          <a:r>
            <a:rPr kumimoji="1" lang="ja-JP" altLang="en-US" sz="1100"/>
            <a:t>・資金調達が年度内選定の場合は、備考欄に選定完了予定日を、未定の場合は、確定する時期を記載してください。</a:t>
          </a:r>
          <a:endParaRPr kumimoji="1" lang="en-US" altLang="ja-JP"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367665</xdr:colOff>
      <xdr:row>2</xdr:row>
      <xdr:rowOff>24765</xdr:rowOff>
    </xdr:from>
    <xdr:ext cx="9144000" cy="2249512"/>
    <xdr:sp macro="" textlink="">
      <xdr:nvSpPr>
        <xdr:cNvPr id="2" name="テキスト ボックス 1">
          <a:extLst>
            <a:ext uri="{FF2B5EF4-FFF2-40B4-BE49-F238E27FC236}">
              <a16:creationId xmlns:a16="http://schemas.microsoft.com/office/drawing/2014/main" id="{A08FBD42-C582-4DD7-8875-A1F62FB28965}"/>
            </a:ext>
          </a:extLst>
        </xdr:cNvPr>
        <xdr:cNvSpPr txBox="1"/>
      </xdr:nvSpPr>
      <xdr:spPr>
        <a:xfrm>
          <a:off x="901065" y="481965"/>
          <a:ext cx="9144000" cy="2249512"/>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・対象地域：</a:t>
          </a:r>
          <a:r>
            <a:rPr kumimoji="1" lang="ja-JP" altLang="ja-JP" sz="1100">
              <a:solidFill>
                <a:schemeClr val="tx1"/>
              </a:solidFill>
              <a:effectLst/>
              <a:latin typeface="+mn-lt"/>
              <a:ea typeface="+mn-ea"/>
              <a:cs typeface="+mn-cs"/>
            </a:rPr>
            <a:t>都道府県知事が特に必要と認めた地方公共団体の地域</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及び</a:t>
          </a:r>
          <a:r>
            <a:rPr kumimoji="0" lang="ja-JP" altLang="en-US" sz="1100">
              <a:solidFill>
                <a:schemeClr val="tx1"/>
              </a:solidFill>
              <a:effectLst/>
              <a:latin typeface="+mn-lt"/>
              <a:ea typeface="+mn-ea"/>
              <a:cs typeface="+mn-cs"/>
            </a:rPr>
            <a:t>様式１－７別記</a:t>
          </a:r>
          <a:r>
            <a:rPr kumimoji="1" lang="ja-JP" altLang="en-US" sz="1100"/>
            <a:t>記載の措置法等の適用を受ける地域</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・政令指定都市及び人口</a:t>
          </a:r>
          <a:r>
            <a:rPr kumimoji="1" lang="en-US" altLang="ja-JP" sz="1100"/>
            <a:t>20</a:t>
          </a:r>
          <a:r>
            <a:rPr kumimoji="1" lang="ja-JP" altLang="en-US" sz="1100"/>
            <a:t>万人以上の地域に該当する場合は</a:t>
          </a:r>
          <a:r>
            <a:rPr kumimoji="1" lang="ja-JP" altLang="ja-JP" sz="1100">
              <a:solidFill>
                <a:schemeClr val="tx1"/>
              </a:solidFill>
              <a:effectLst/>
              <a:latin typeface="+mn-lt"/>
              <a:ea typeface="+mn-ea"/>
              <a:cs typeface="+mn-cs"/>
            </a:rPr>
            <a:t>補助単価に</a:t>
          </a:r>
          <a:r>
            <a:rPr kumimoji="1" lang="en-US" altLang="ja-JP" sz="1100">
              <a:solidFill>
                <a:schemeClr val="tx1"/>
              </a:solidFill>
              <a:effectLst/>
              <a:latin typeface="+mn-lt"/>
              <a:ea typeface="+mn-ea"/>
              <a:cs typeface="+mn-cs"/>
            </a:rPr>
            <a:t>1.05</a:t>
          </a:r>
          <a:r>
            <a:rPr kumimoji="1" lang="ja-JP" altLang="ja-JP" sz="1100">
              <a:solidFill>
                <a:schemeClr val="tx1"/>
              </a:solidFill>
              <a:effectLst/>
              <a:latin typeface="+mn-lt"/>
              <a:ea typeface="+mn-ea"/>
              <a:cs typeface="+mn-cs"/>
            </a:rPr>
            <a:t>を乗じてください。</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・地域密着型施設等と合築等の場合は</a:t>
          </a:r>
          <a:r>
            <a:rPr kumimoji="1" lang="ja-JP" altLang="ja-JP" sz="1100">
              <a:solidFill>
                <a:schemeClr val="tx1"/>
              </a:solidFill>
              <a:effectLst/>
              <a:latin typeface="+mn-lt"/>
              <a:ea typeface="+mn-ea"/>
              <a:cs typeface="+mn-cs"/>
            </a:rPr>
            <a:t>補助単価に</a:t>
          </a:r>
          <a:r>
            <a:rPr kumimoji="1" lang="en-US" altLang="ja-JP" sz="1100">
              <a:solidFill>
                <a:schemeClr val="tx1"/>
              </a:solidFill>
              <a:effectLst/>
              <a:latin typeface="+mn-lt"/>
              <a:ea typeface="+mn-ea"/>
              <a:cs typeface="+mn-cs"/>
            </a:rPr>
            <a:t>1.05</a:t>
          </a:r>
          <a:r>
            <a:rPr kumimoji="1" lang="ja-JP" altLang="ja-JP" sz="1100">
              <a:solidFill>
                <a:schemeClr val="tx1"/>
              </a:solidFill>
              <a:effectLst/>
              <a:latin typeface="+mn-lt"/>
              <a:ea typeface="+mn-ea"/>
              <a:cs typeface="+mn-cs"/>
            </a:rPr>
            <a:t>を乗じてください。</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・補助対象となる施設ごとに記載してください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・併せて事業を行う事業者について同時事業施設欄に</a:t>
          </a:r>
          <a:r>
            <a:rPr kumimoji="1" lang="ja-JP" altLang="ja-JP" sz="1100">
              <a:solidFill>
                <a:srgbClr val="FF0000"/>
              </a:solidFill>
              <a:effectLst/>
              <a:latin typeface="+mn-lt"/>
              <a:ea typeface="+mn-ea"/>
              <a:cs typeface="+mn-cs"/>
            </a:rPr>
            <a:t>施設名及び施設種別、所在市町村を記載してください。</a:t>
          </a:r>
          <a:r>
            <a:rPr kumimoji="1" lang="en-US" altLang="ja-JP" sz="1100">
              <a:solidFill>
                <a:srgbClr val="FF0000"/>
              </a:solidFill>
              <a:effectLst/>
              <a:latin typeface="+mn-lt"/>
              <a:ea typeface="+mn-ea"/>
              <a:cs typeface="+mn-cs"/>
            </a:rPr>
            <a:t>2</a:t>
          </a:r>
          <a:r>
            <a:rPr kumimoji="1" lang="ja-JP" altLang="en-US" sz="1100">
              <a:solidFill>
                <a:srgbClr val="FF0000"/>
              </a:solidFill>
              <a:effectLst/>
              <a:latin typeface="+mn-lt"/>
              <a:ea typeface="+mn-ea"/>
              <a:cs typeface="+mn-cs"/>
            </a:rPr>
            <a:t>つ以上の施設と一緒に実施する場合は</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　番号を振るなど分かりやすく記載してください。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・２か年にわたる事業の場合は、補助単価に進捗率を乗じ、各年度の進捗率を備考欄に記載してください。</a:t>
          </a:r>
          <a:endParaRPr kumimoji="1" lang="en-US" altLang="ja-JP" sz="1100"/>
        </a:p>
        <a:p>
          <a:r>
            <a:rPr kumimoji="1" lang="ja-JP" altLang="en-US" sz="1100"/>
            <a:t>・事業者が年度内選定予定の場合は、備考欄に選定完了予定日を、未定の場合は、確定する時期を記載してください。</a:t>
          </a:r>
          <a:endParaRPr kumimoji="1" lang="en-US" altLang="ja-JP" sz="1100"/>
        </a:p>
        <a:p>
          <a:r>
            <a:rPr kumimoji="1" lang="ja-JP" altLang="en-US" sz="1100"/>
            <a:t>・土地及び資金調達が年度内選定の場合は、備考欄に選定完了予定日を、未定の場合は、確定する時期を記載してください。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現時点で、地域を設定していないため、希望のある市町村は幅広に回答ください</a:t>
          </a:r>
          <a:endParaRPr lang="ja-JP" altLang="ja-JP">
            <a:effectLst/>
          </a:endParaRPr>
        </a:p>
        <a:p>
          <a:endParaRPr kumimoji="1" lang="en-US" altLang="ja-JP"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7620</xdr:colOff>
      <xdr:row>3</xdr:row>
      <xdr:rowOff>15240</xdr:rowOff>
    </xdr:from>
    <xdr:ext cx="6263640" cy="1201271"/>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095500" y="708660"/>
          <a:ext cx="6263640" cy="1201271"/>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endParaRPr kumimoji="1" lang="en-US" altLang="ja-JP" sz="1100">
            <a:solidFill>
              <a:sysClr val="windowText" lastClr="000000"/>
            </a:solidFill>
          </a:endParaRPr>
        </a:p>
        <a:p>
          <a:r>
            <a:rPr kumimoji="1" lang="ja-JP" altLang="ja-JP" sz="1100">
              <a:solidFill>
                <a:schemeClr val="tx1"/>
              </a:solidFill>
              <a:effectLst/>
              <a:latin typeface="+mn-lt"/>
              <a:ea typeface="+mn-ea"/>
              <a:cs typeface="+mn-cs"/>
            </a:rPr>
            <a:t>・事業者が年度内選定予定の場合は、備考欄に選定完了予定日を、未定の場合は、確定する時期を記載してください。</a:t>
          </a:r>
          <a:endParaRPr lang="ja-JP" altLang="ja-JP">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3.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4.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5.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6.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7.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T38"/>
  <sheetViews>
    <sheetView showGridLines="0" zoomScaleNormal="100" zoomScaleSheetLayoutView="145" workbookViewId="0">
      <pane xSplit="2" ySplit="4" topLeftCell="C5" activePane="bottomRight" state="frozen"/>
      <selection pane="topRight" activeCell="C1" sqref="C1"/>
      <selection pane="bottomLeft" activeCell="A5" sqref="A5"/>
      <selection pane="bottomRight" activeCell="A2" sqref="A2"/>
    </sheetView>
  </sheetViews>
  <sheetFormatPr defaultColWidth="8.75" defaultRowHeight="11.25"/>
  <cols>
    <col min="1" max="1" width="3.25" style="30" customWidth="1"/>
    <col min="2" max="2" width="6.875" style="30" customWidth="1"/>
    <col min="3" max="20" width="9.75" style="30" customWidth="1"/>
    <col min="21" max="16384" width="8.75" style="30"/>
  </cols>
  <sheetData>
    <row r="1" spans="1:20" ht="19.899999999999999" customHeight="1">
      <c r="A1" s="30" t="s">
        <v>353</v>
      </c>
      <c r="T1" s="31" t="s">
        <v>137</v>
      </c>
    </row>
    <row r="2" spans="1:20" ht="19.899999999999999" customHeight="1">
      <c r="A2" s="32"/>
      <c r="B2" s="33"/>
      <c r="C2" s="239" t="s">
        <v>138</v>
      </c>
      <c r="D2" s="240"/>
      <c r="E2" s="241"/>
      <c r="F2" s="242"/>
      <c r="G2" s="242"/>
      <c r="H2" s="242"/>
      <c r="I2" s="242"/>
      <c r="J2" s="242"/>
      <c r="K2" s="291" t="s">
        <v>139</v>
      </c>
      <c r="L2" s="291"/>
      <c r="M2" s="291"/>
      <c r="N2" s="259" t="s">
        <v>140</v>
      </c>
      <c r="O2" s="301" t="s">
        <v>141</v>
      </c>
      <c r="P2" s="301"/>
      <c r="Q2" s="301"/>
      <c r="R2" s="253" t="s">
        <v>142</v>
      </c>
      <c r="S2" s="256" t="s">
        <v>143</v>
      </c>
      <c r="T2" s="34"/>
    </row>
    <row r="3" spans="1:20" ht="40.15" customHeight="1">
      <c r="A3" s="35"/>
      <c r="B3" s="36"/>
      <c r="C3" s="243" t="s">
        <v>144</v>
      </c>
      <c r="D3" s="244"/>
      <c r="E3" s="245"/>
      <c r="F3" s="246"/>
      <c r="G3" s="246"/>
      <c r="H3" s="246"/>
      <c r="I3" s="246"/>
      <c r="J3" s="246"/>
      <c r="K3" s="292" t="s">
        <v>145</v>
      </c>
      <c r="L3" s="292"/>
      <c r="M3" s="292"/>
      <c r="N3" s="260" t="s">
        <v>146</v>
      </c>
      <c r="O3" s="302" t="s">
        <v>147</v>
      </c>
      <c r="P3" s="303"/>
      <c r="Q3" s="303"/>
      <c r="R3" s="254" t="s">
        <v>148</v>
      </c>
      <c r="S3" s="257" t="s">
        <v>149</v>
      </c>
      <c r="T3" s="37" t="s">
        <v>150</v>
      </c>
    </row>
    <row r="4" spans="1:20" ht="19.899999999999999" customHeight="1">
      <c r="A4" s="38" t="s">
        <v>151</v>
      </c>
      <c r="B4" s="39" t="s">
        <v>120</v>
      </c>
      <c r="C4" s="247" t="s">
        <v>152</v>
      </c>
      <c r="D4" s="248" t="s">
        <v>153</v>
      </c>
      <c r="E4" s="287" t="s">
        <v>288</v>
      </c>
      <c r="F4" s="249" t="s">
        <v>289</v>
      </c>
      <c r="G4" s="289" t="s">
        <v>349</v>
      </c>
      <c r="H4" s="289" t="s">
        <v>350</v>
      </c>
      <c r="I4" s="289" t="s">
        <v>351</v>
      </c>
      <c r="J4" s="290" t="s">
        <v>352</v>
      </c>
      <c r="K4" s="293" t="s">
        <v>154</v>
      </c>
      <c r="L4" s="294" t="s">
        <v>290</v>
      </c>
      <c r="M4" s="295" t="s">
        <v>291</v>
      </c>
      <c r="N4" s="261"/>
      <c r="O4" s="250" t="s">
        <v>155</v>
      </c>
      <c r="P4" s="251" t="s">
        <v>156</v>
      </c>
      <c r="Q4" s="252" t="s">
        <v>157</v>
      </c>
      <c r="R4" s="255"/>
      <c r="S4" s="258"/>
      <c r="T4" s="40"/>
    </row>
    <row r="5" spans="1:20" ht="25.15" customHeight="1">
      <c r="A5" s="41">
        <v>1</v>
      </c>
      <c r="B5" s="42" t="s">
        <v>128</v>
      </c>
      <c r="C5" s="133">
        <f>SUMIFS('地密整備（様式１－１）'!$I:$I,'地密整備（様式１－１）'!$C:$C,集計表!B5)</f>
        <v>0</v>
      </c>
      <c r="D5" s="223">
        <f>SUMIFS('大規模修繕（様式１－２）'!$J:$J,'大規模修繕（様式１－２）'!$C:$C,集計表!B5)</f>
        <v>0</v>
      </c>
      <c r="E5" s="44">
        <f>SUMIFS('レッドゾーン（様式１－３）'!$I:$I,'レッドゾーン（様式１－３）'!$C:$C,集計表!B5)</f>
        <v>0</v>
      </c>
      <c r="F5" s="222">
        <f>SUMIFS('イエローゾーン（様式１－４）'!$I:$I,'イエローゾーン（様式１－４）'!$C:$C,集計表!B5)</f>
        <v>0</v>
      </c>
      <c r="G5" s="237">
        <f>SUMIFS('代替施設整備（様式１－５）'!$I:$I,'代替施設整備（様式１－５）'!$C:$C,集計表!B5)</f>
        <v>0</v>
      </c>
      <c r="H5" s="237">
        <f>SUMIFS('既存ストック活用（様式１－６)'!$I:$I,'既存ストック活用（様式１－６)'!$C:$C,集計表!B5)</f>
        <v>0</v>
      </c>
      <c r="I5" s="237">
        <f>SUMIFS('ダウンサイジング（様式１－７)'!$I:$I,'ダウンサイジング（様式１－７)'!$C:$C,集計表!B5)</f>
        <v>0</v>
      </c>
      <c r="J5" s="237">
        <f>SUMIFS('集約・再編（様式１－８)'!$I:$I,'集約・再編（様式１－８)'!$C:$C,集計表!B5)</f>
        <v>0</v>
      </c>
      <c r="K5" s="222">
        <f>SUMIFS('開設準備（様式２－１）'!$H:$H,'開設準備（様式２－１）'!$C:$C,集計表!B5)</f>
        <v>0</v>
      </c>
      <c r="L5" s="44">
        <f>SUMIFS('大規模修繕介護テクノロジー（様式２－２）'!$I:$I,'大規模修繕介護テクノロジー（様式２－２）'!$C:$C,集計表!B5)</f>
        <v>0</v>
      </c>
      <c r="M5" s="222">
        <f>SUMIFS('介護予防拠点（様式２－３）'!$G:$G,'介護予防拠点（様式２－３）'!$C:$C,集計表!B5)</f>
        <v>0</v>
      </c>
      <c r="N5" s="45">
        <f>SUMIFS('定期借地権（様式３）'!$M:$M,'定期借地権（様式３）'!$C:$C,集計表!B5)</f>
        <v>0</v>
      </c>
      <c r="O5" s="43">
        <f>SUMIFS('ユニット化改修等（様式４－１）'!$H:$H,'ユニット化改修等（様式４－１）'!$C:$C,集計表!B5)</f>
        <v>0</v>
      </c>
      <c r="P5" s="44">
        <f>SUMIFS('看取り（様式４－２）'!$H:$H,'看取り（様式４－２）'!$C:$C,集計表!B5)</f>
        <v>0</v>
      </c>
      <c r="Q5" s="44">
        <f>SUMIFS('共生型（様式４－３）'!$H:$H,'共生型（様式４－３）'!$C:$C,集計表!B5)</f>
        <v>0</v>
      </c>
      <c r="R5" s="45">
        <f>SUMIFS('民有地マッチング（様式５）'!$H:$H,'民有地マッチング（様式５）'!$C:$C,集計表!B5)</f>
        <v>0</v>
      </c>
      <c r="S5" s="46">
        <f>SUMIFS('宿舎施設整備（様式６）'!$N:$N,'宿舎施設整備（様式６）'!$C:$C,集計表!B5)</f>
        <v>0</v>
      </c>
      <c r="T5" s="47">
        <f>SUM(C5:S5)</f>
        <v>0</v>
      </c>
    </row>
    <row r="6" spans="1:20" ht="25.15" customHeight="1">
      <c r="A6" s="48">
        <v>2</v>
      </c>
      <c r="B6" s="49" t="s">
        <v>130</v>
      </c>
      <c r="C6" s="232">
        <f>SUMIFS('地密整備（様式１－１）'!$I:$I,'地密整備（様式１－１）'!$C:$C,集計表!B6)</f>
        <v>0</v>
      </c>
      <c r="D6" s="224">
        <f>SUMIFS('大規模修繕（様式１－２）'!$J:$J,'大規模修繕（様式１－２）'!$C:$C,集計表!B6)</f>
        <v>0</v>
      </c>
      <c r="E6" s="237">
        <f>SUMIFS('レッドゾーン（様式１－３）'!$I:$I,'レッドゾーン（様式１－３）'!$C:$C,集計表!B6)</f>
        <v>0</v>
      </c>
      <c r="F6" s="288">
        <f>SUMIFS('イエローゾーン（様式１－４）'!$I:$I,'イエローゾーン（様式１－４）'!$C:$C,集計表!B6)</f>
        <v>0</v>
      </c>
      <c r="G6" s="237">
        <f>SUMIFS('代替施設整備（様式１－５）'!$I:$I,'代替施設整備（様式１－５）'!$C:$C,集計表!B6)</f>
        <v>0</v>
      </c>
      <c r="H6" s="237">
        <f>SUMIFS('既存ストック活用（様式１－６)'!$I:$I,'既存ストック活用（様式１－６)'!$C:$C,集計表!B6)</f>
        <v>0</v>
      </c>
      <c r="I6" s="237">
        <f>SUMIFS('ダウンサイジング（様式１－７)'!$I:$I,'ダウンサイジング（様式１－７)'!$C:$C,集計表!B6)</f>
        <v>0</v>
      </c>
      <c r="J6" s="237">
        <f>SUMIFS('集約・再編（様式１－８)'!$I:$I,'集約・再編（様式１－８)'!$C:$C,集計表!B6)</f>
        <v>0</v>
      </c>
      <c r="K6" s="286">
        <f>SUMIFS('開設準備（様式２－１）'!$H:$H,'開設準備（様式２－１）'!$C:$C,集計表!B6)</f>
        <v>0</v>
      </c>
      <c r="L6" s="237">
        <f>SUMIFS('大規模修繕介護テクノロジー（様式２－２）'!$I:$I,'大規模修繕介護テクノロジー（様式２－２）'!$C:$C,集計表!B6)</f>
        <v>0</v>
      </c>
      <c r="M6" s="238">
        <f>SUMIFS('介護予防拠点（様式２－３）'!$G:$G,'介護予防拠点（様式２－３）'!$C:$C,集計表!B6)</f>
        <v>0</v>
      </c>
      <c r="N6" s="53">
        <f>SUMIFS('定期借地権（様式３）'!$M:$M,'定期借地権（様式３）'!$C:$C,集計表!B6)</f>
        <v>0</v>
      </c>
      <c r="O6" s="50">
        <f>SUMIFS('ユニット化改修等（様式４－１）'!$H:$H,'ユニット化改修等（様式４－１）'!$C:$C,集計表!B6)</f>
        <v>0</v>
      </c>
      <c r="P6" s="52">
        <f>SUMIFS('看取り（様式４－２）'!$H:$H,'看取り（様式４－２）'!$C:$C,集計表!B6)</f>
        <v>0</v>
      </c>
      <c r="Q6" s="51">
        <f>SUMIFS('共生型（様式４－３）'!$H:$H,'共生型（様式４－３）'!$C:$C,集計表!B6)</f>
        <v>0</v>
      </c>
      <c r="R6" s="53">
        <f>SUMIFS('民有地マッチング（様式５）'!$H:$H,'民有地マッチング（様式５）'!$C:$C,集計表!B6)</f>
        <v>0</v>
      </c>
      <c r="S6" s="54">
        <f>SUMIFS('宿舎施設整備（様式６）'!$N:$N,'宿舎施設整備（様式６）'!$C:$C,集計表!B6)</f>
        <v>0</v>
      </c>
      <c r="T6" s="55">
        <f>SUM(C6:S6)</f>
        <v>0</v>
      </c>
    </row>
    <row r="7" spans="1:20" ht="25.15" customHeight="1">
      <c r="A7" s="48">
        <v>3</v>
      </c>
      <c r="B7" s="49" t="s">
        <v>131</v>
      </c>
      <c r="C7" s="50">
        <f>SUMIFS('地密整備（様式１－１）'!$I:$I,'地密整備（様式１－１）'!$C:$C,集計表!B7)</f>
        <v>0</v>
      </c>
      <c r="D7" s="224">
        <f>SUMIFS('大規模修繕（様式１－２）'!$J:$J,'大規模修繕（様式１－２）'!$C:$C,集計表!B7)</f>
        <v>0</v>
      </c>
      <c r="E7" s="237">
        <f>SUMIFS('レッドゾーン（様式１－３）'!$I:$I,'レッドゾーン（様式１－３）'!$C:$C,集計表!B7)</f>
        <v>0</v>
      </c>
      <c r="F7" s="288">
        <f>SUMIFS('イエローゾーン（様式１－４）'!$I:$I,'イエローゾーン（様式１－４）'!$C:$C,集計表!B7)</f>
        <v>0</v>
      </c>
      <c r="G7" s="237">
        <f>SUMIFS('代替施設整備（様式１－５）'!$I:$I,'代替施設整備（様式１－５）'!$C:$C,集計表!B7)</f>
        <v>0</v>
      </c>
      <c r="H7" s="237">
        <f>SUMIFS('既存ストック活用（様式１－６)'!$I:$I,'既存ストック活用（様式１－６)'!$C:$C,集計表!B7)</f>
        <v>0</v>
      </c>
      <c r="I7" s="237">
        <f>SUMIFS('ダウンサイジング（様式１－７)'!$I:$I,'ダウンサイジング（様式１－７)'!$C:$C,集計表!B7)</f>
        <v>0</v>
      </c>
      <c r="J7" s="237">
        <f>SUMIFS('集約・再編（様式１－８)'!$I:$I,'集約・再編（様式１－８)'!$C:$C,集計表!B7)</f>
        <v>0</v>
      </c>
      <c r="K7" s="286">
        <f>SUMIFS('開設準備（様式２－１）'!$H:$H,'開設準備（様式２－１）'!$C:$C,集計表!B7)</f>
        <v>0</v>
      </c>
      <c r="L7" s="237">
        <f>SUMIFS('大規模修繕介護テクノロジー（様式２－２）'!$I:$I,'大規模修繕介護テクノロジー（様式２－２）'!$C:$C,集計表!B7)</f>
        <v>0</v>
      </c>
      <c r="M7" s="238">
        <f>SUMIFS('介護予防拠点（様式２－３）'!$G:$G,'介護予防拠点（様式２－３）'!$C:$C,集計表!B7)</f>
        <v>0</v>
      </c>
      <c r="N7" s="53">
        <f>SUMIFS('定期借地権（様式３）'!$M:$M,'定期借地権（様式３）'!$C:$C,集計表!B7)</f>
        <v>0</v>
      </c>
      <c r="O7" s="50">
        <f>SUMIFS('ユニット化改修等（様式４－１）'!$H:$H,'ユニット化改修等（様式４－１）'!$C:$C,集計表!B7)</f>
        <v>0</v>
      </c>
      <c r="P7" s="52">
        <f>SUMIFS('看取り（様式４－２）'!$H:$H,'看取り（様式４－２）'!$C:$C,集計表!B7)</f>
        <v>0</v>
      </c>
      <c r="Q7" s="51">
        <f>SUMIFS('共生型（様式４－３）'!$H:$H,'共生型（様式４－３）'!$C:$C,集計表!B7)</f>
        <v>0</v>
      </c>
      <c r="R7" s="53">
        <f>SUMIFS('民有地マッチング（様式５）'!$H:$H,'民有地マッチング（様式５）'!$C:$C,集計表!B7)</f>
        <v>0</v>
      </c>
      <c r="S7" s="54">
        <f>SUMIFS('宿舎施設整備（様式６）'!$N:$N,'宿舎施設整備（様式６）'!$C:$C,集計表!B7)</f>
        <v>0</v>
      </c>
      <c r="T7" s="55">
        <f t="shared" ref="T7:T20" si="0">SUM(C7:S7)</f>
        <v>0</v>
      </c>
    </row>
    <row r="8" spans="1:20" ht="25.15" customHeight="1">
      <c r="A8" s="48">
        <v>4</v>
      </c>
      <c r="B8" s="49" t="s">
        <v>158</v>
      </c>
      <c r="C8" s="50">
        <f>SUMIFS('地密整備（様式１－１）'!$I:$I,'地密整備（様式１－１）'!$C:$C,集計表!B8)</f>
        <v>0</v>
      </c>
      <c r="D8" s="224">
        <f>SUMIFS('大規模修繕（様式１－２）'!$J:$J,'大規模修繕（様式１－２）'!$C:$C,集計表!B8)</f>
        <v>0</v>
      </c>
      <c r="E8" s="237">
        <f>SUMIFS('レッドゾーン（様式１－３）'!$I:$I,'レッドゾーン（様式１－３）'!$C:$C,集計表!B8)</f>
        <v>0</v>
      </c>
      <c r="F8" s="288">
        <f>SUMIFS('イエローゾーン（様式１－４）'!$I:$I,'イエローゾーン（様式１－４）'!$C:$C,集計表!B8)</f>
        <v>0</v>
      </c>
      <c r="G8" s="237">
        <f>SUMIFS('代替施設整備（様式１－５）'!$I:$I,'代替施設整備（様式１－５）'!$C:$C,集計表!B8)</f>
        <v>0</v>
      </c>
      <c r="H8" s="237">
        <f>SUMIFS('既存ストック活用（様式１－６)'!$I:$I,'既存ストック活用（様式１－６)'!$C:$C,集計表!B8)</f>
        <v>0</v>
      </c>
      <c r="I8" s="237">
        <f>SUMIFS('ダウンサイジング（様式１－７)'!$I:$I,'ダウンサイジング（様式１－７)'!$C:$C,集計表!B8)</f>
        <v>0</v>
      </c>
      <c r="J8" s="237">
        <f>SUMIFS('集約・再編（様式１－８)'!$I:$I,'集約・再編（様式１－８)'!$C:$C,集計表!B8)</f>
        <v>0</v>
      </c>
      <c r="K8" s="286">
        <f>SUMIFS('開設準備（様式２－１）'!$H:$H,'開設準備（様式２－１）'!$C:$C,集計表!B8)</f>
        <v>0</v>
      </c>
      <c r="L8" s="237">
        <f>SUMIFS('大規模修繕介護テクノロジー（様式２－２）'!$I:$I,'大規模修繕介護テクノロジー（様式２－２）'!$C:$C,集計表!B8)</f>
        <v>0</v>
      </c>
      <c r="M8" s="238">
        <f>SUMIFS('介護予防拠点（様式２－３）'!$G:$G,'介護予防拠点（様式２－３）'!$C:$C,集計表!B8)</f>
        <v>0</v>
      </c>
      <c r="N8" s="53">
        <f>SUMIFS('定期借地権（様式３）'!$M:$M,'定期借地権（様式３）'!$C:$C,集計表!B8)</f>
        <v>0</v>
      </c>
      <c r="O8" s="50">
        <f>SUMIFS('ユニット化改修等（様式４－１）'!$H:$H,'ユニット化改修等（様式４－１）'!$C:$C,集計表!B8)</f>
        <v>0</v>
      </c>
      <c r="P8" s="52">
        <f>SUMIFS('看取り（様式４－２）'!$H:$H,'看取り（様式４－２）'!$C:$C,集計表!B8)</f>
        <v>0</v>
      </c>
      <c r="Q8" s="51">
        <f>SUMIFS('共生型（様式４－３）'!$H:$H,'共生型（様式４－３）'!$C:$C,集計表!B8)</f>
        <v>0</v>
      </c>
      <c r="R8" s="53">
        <f>SUMIFS('民有地マッチング（様式５）'!$H:$H,'民有地マッチング（様式５）'!$C:$C,集計表!B8)</f>
        <v>0</v>
      </c>
      <c r="S8" s="54">
        <f>SUMIFS('宿舎施設整備（様式６）'!$N:$N,'宿舎施設整備（様式６）'!$C:$C,集計表!B8)</f>
        <v>0</v>
      </c>
      <c r="T8" s="55">
        <f t="shared" si="0"/>
        <v>0</v>
      </c>
    </row>
    <row r="9" spans="1:20" ht="25.15" customHeight="1">
      <c r="A9" s="48">
        <v>5</v>
      </c>
      <c r="B9" s="49" t="s">
        <v>132</v>
      </c>
      <c r="C9" s="50">
        <f>SUMIFS('地密整備（様式１－１）'!$I:$I,'地密整備（様式１－１）'!$C:$C,集計表!B9)</f>
        <v>0</v>
      </c>
      <c r="D9" s="224">
        <f>SUMIFS('大規模修繕（様式１－２）'!$J:$J,'大規模修繕（様式１－２）'!$C:$C,集計表!B9)</f>
        <v>0</v>
      </c>
      <c r="E9" s="237">
        <f>SUMIFS('レッドゾーン（様式１－３）'!$I:$I,'レッドゾーン（様式１－３）'!$C:$C,集計表!B9)</f>
        <v>0</v>
      </c>
      <c r="F9" s="288">
        <f>SUMIFS('イエローゾーン（様式１－４）'!$I:$I,'イエローゾーン（様式１－４）'!$C:$C,集計表!B9)</f>
        <v>0</v>
      </c>
      <c r="G9" s="237">
        <f>SUMIFS('代替施設整備（様式１－５）'!$I:$I,'代替施設整備（様式１－５）'!$C:$C,集計表!B9)</f>
        <v>0</v>
      </c>
      <c r="H9" s="237">
        <f>SUMIFS('既存ストック活用（様式１－６)'!$I:$I,'既存ストック活用（様式１－６)'!$C:$C,集計表!B9)</f>
        <v>0</v>
      </c>
      <c r="I9" s="237">
        <f>SUMIFS('ダウンサイジング（様式１－７)'!$I:$I,'ダウンサイジング（様式１－７)'!$C:$C,集計表!B9)</f>
        <v>0</v>
      </c>
      <c r="J9" s="237">
        <f>SUMIFS('集約・再編（様式１－８)'!$I:$I,'集約・再編（様式１－８)'!$C:$C,集計表!B9)</f>
        <v>0</v>
      </c>
      <c r="K9" s="286">
        <f>SUMIFS('開設準備（様式２－１）'!$H:$H,'開設準備（様式２－１）'!$C:$C,集計表!B9)</f>
        <v>0</v>
      </c>
      <c r="L9" s="237">
        <f>SUMIFS('大規模修繕介護テクノロジー（様式２－２）'!$I:$I,'大規模修繕介護テクノロジー（様式２－２）'!$C:$C,集計表!B9)</f>
        <v>0</v>
      </c>
      <c r="M9" s="238">
        <f>SUMIFS('介護予防拠点（様式２－３）'!$G:$G,'介護予防拠点（様式２－３）'!$C:$C,集計表!B9)</f>
        <v>0</v>
      </c>
      <c r="N9" s="53">
        <f>SUMIFS('定期借地権（様式３）'!$M:$M,'定期借地権（様式３）'!$C:$C,集計表!B9)</f>
        <v>0</v>
      </c>
      <c r="O9" s="50">
        <f>SUMIFS('ユニット化改修等（様式４－１）'!$H:$H,'ユニット化改修等（様式４－１）'!$C:$C,集計表!B9)</f>
        <v>0</v>
      </c>
      <c r="P9" s="52">
        <f>SUMIFS('看取り（様式４－２）'!$H:$H,'看取り（様式４－２）'!$C:$C,集計表!B9)</f>
        <v>0</v>
      </c>
      <c r="Q9" s="51">
        <f>SUMIFS('共生型（様式４－３）'!$H:$H,'共生型（様式４－３）'!$C:$C,集計表!B9)</f>
        <v>0</v>
      </c>
      <c r="R9" s="53">
        <f>SUMIFS('民有地マッチング（様式５）'!$H:$H,'民有地マッチング（様式５）'!$C:$C,集計表!B9)</f>
        <v>0</v>
      </c>
      <c r="S9" s="54">
        <f>SUMIFS('宿舎施設整備（様式６）'!$N:$N,'宿舎施設整備（様式６）'!$C:$C,集計表!B9)</f>
        <v>0</v>
      </c>
      <c r="T9" s="55">
        <f t="shared" si="0"/>
        <v>0</v>
      </c>
    </row>
    <row r="10" spans="1:20" ht="25.15" customHeight="1">
      <c r="A10" s="48">
        <v>6</v>
      </c>
      <c r="B10" s="49" t="s">
        <v>159</v>
      </c>
      <c r="C10" s="50">
        <f>SUMIFS('地密整備（様式１－１）'!$I:$I,'地密整備（様式１－１）'!$C:$C,集計表!B10)</f>
        <v>0</v>
      </c>
      <c r="D10" s="224">
        <f>SUMIFS('大規模修繕（様式１－２）'!$J:$J,'大規模修繕（様式１－２）'!$C:$C,集計表!B10)</f>
        <v>0</v>
      </c>
      <c r="E10" s="237">
        <f>SUMIFS('レッドゾーン（様式１－３）'!$I:$I,'レッドゾーン（様式１－３）'!$C:$C,集計表!B10)</f>
        <v>0</v>
      </c>
      <c r="F10" s="288">
        <f>SUMIFS('イエローゾーン（様式１－４）'!$I:$I,'イエローゾーン（様式１－４）'!$C:$C,集計表!B10)</f>
        <v>0</v>
      </c>
      <c r="G10" s="237">
        <f>SUMIFS('代替施設整備（様式１－５）'!$I:$I,'代替施設整備（様式１－５）'!$C:$C,集計表!B10)</f>
        <v>0</v>
      </c>
      <c r="H10" s="237">
        <f>SUMIFS('既存ストック活用（様式１－６)'!$I:$I,'既存ストック活用（様式１－６)'!$C:$C,集計表!B10)</f>
        <v>0</v>
      </c>
      <c r="I10" s="237">
        <f>SUMIFS('ダウンサイジング（様式１－７)'!$I:$I,'ダウンサイジング（様式１－７)'!$C:$C,集計表!B10)</f>
        <v>0</v>
      </c>
      <c r="J10" s="237">
        <f>SUMIFS('集約・再編（様式１－８)'!$I:$I,'集約・再編（様式１－８)'!$C:$C,集計表!B10)</f>
        <v>0</v>
      </c>
      <c r="K10" s="286">
        <f>SUMIFS('開設準備（様式２－１）'!$H:$H,'開設準備（様式２－１）'!$C:$C,集計表!B10)</f>
        <v>0</v>
      </c>
      <c r="L10" s="237">
        <f>SUMIFS('大規模修繕介護テクノロジー（様式２－２）'!$I:$I,'大規模修繕介護テクノロジー（様式２－２）'!$C:$C,集計表!B10)</f>
        <v>0</v>
      </c>
      <c r="M10" s="238">
        <f>SUMIFS('介護予防拠点（様式２－３）'!$G:$G,'介護予防拠点（様式２－３）'!$C:$C,集計表!B10)</f>
        <v>0</v>
      </c>
      <c r="N10" s="53">
        <f>SUMIFS('定期借地権（様式３）'!$M:$M,'定期借地権（様式３）'!$C:$C,集計表!B10)</f>
        <v>0</v>
      </c>
      <c r="O10" s="50">
        <f>SUMIFS('ユニット化改修等（様式４－１）'!$H:$H,'ユニット化改修等（様式４－１）'!$C:$C,集計表!B10)</f>
        <v>0</v>
      </c>
      <c r="P10" s="52">
        <f>SUMIFS('看取り（様式４－２）'!$H:$H,'看取り（様式４－２）'!$C:$C,集計表!B10)</f>
        <v>0</v>
      </c>
      <c r="Q10" s="51">
        <f>SUMIFS('共生型（様式４－３）'!$H:$H,'共生型（様式４－３）'!$C:$C,集計表!B10)</f>
        <v>0</v>
      </c>
      <c r="R10" s="53">
        <f>SUMIFS('民有地マッチング（様式５）'!$H:$H,'民有地マッチング（様式５）'!$C:$C,集計表!B10)</f>
        <v>0</v>
      </c>
      <c r="S10" s="54">
        <f>SUMIFS('宿舎施設整備（様式６）'!$N:$N,'宿舎施設整備（様式６）'!$C:$C,集計表!B10)</f>
        <v>0</v>
      </c>
      <c r="T10" s="55">
        <f t="shared" si="0"/>
        <v>0</v>
      </c>
    </row>
    <row r="11" spans="1:20" ht="25.15" customHeight="1">
      <c r="A11" s="48">
        <v>7</v>
      </c>
      <c r="B11" s="49" t="s">
        <v>160</v>
      </c>
      <c r="C11" s="50">
        <f>SUMIFS('地密整備（様式１－１）'!$I:$I,'地密整備（様式１－１）'!$C:$C,集計表!B11)</f>
        <v>0</v>
      </c>
      <c r="D11" s="224">
        <f>SUMIFS('大規模修繕（様式１－２）'!$J:$J,'大規模修繕（様式１－２）'!$C:$C,集計表!B11)</f>
        <v>0</v>
      </c>
      <c r="E11" s="237">
        <f>SUMIFS('レッドゾーン（様式１－３）'!$I:$I,'レッドゾーン（様式１－３）'!$C:$C,集計表!B11)</f>
        <v>0</v>
      </c>
      <c r="F11" s="288">
        <f>SUMIFS('イエローゾーン（様式１－４）'!$I:$I,'イエローゾーン（様式１－４）'!$C:$C,集計表!B11)</f>
        <v>0</v>
      </c>
      <c r="G11" s="237">
        <f>SUMIFS('代替施設整備（様式１－５）'!$I:$I,'代替施設整備（様式１－５）'!$C:$C,集計表!B11)</f>
        <v>0</v>
      </c>
      <c r="H11" s="237">
        <f>SUMIFS('既存ストック活用（様式１－６)'!$I:$I,'既存ストック活用（様式１－６)'!$C:$C,集計表!B11)</f>
        <v>0</v>
      </c>
      <c r="I11" s="237">
        <f>SUMIFS('ダウンサイジング（様式１－７)'!$I:$I,'ダウンサイジング（様式１－７)'!$C:$C,集計表!B11)</f>
        <v>0</v>
      </c>
      <c r="J11" s="237">
        <f>SUMIFS('集約・再編（様式１－８)'!$I:$I,'集約・再編（様式１－８)'!$C:$C,集計表!B11)</f>
        <v>0</v>
      </c>
      <c r="K11" s="286">
        <f>SUMIFS('開設準備（様式２－１）'!$H:$H,'開設準備（様式２－１）'!$C:$C,集計表!B11)</f>
        <v>0</v>
      </c>
      <c r="L11" s="237">
        <f>SUMIFS('大規模修繕介護テクノロジー（様式２－２）'!$I:$I,'大規模修繕介護テクノロジー（様式２－２）'!$C:$C,集計表!B11)</f>
        <v>0</v>
      </c>
      <c r="M11" s="238">
        <f>SUMIFS('介護予防拠点（様式２－３）'!$G:$G,'介護予防拠点（様式２－３）'!$C:$C,集計表!B11)</f>
        <v>0</v>
      </c>
      <c r="N11" s="53">
        <f>SUMIFS('定期借地権（様式３）'!$M:$M,'定期借地権（様式３）'!$C:$C,集計表!B11)</f>
        <v>0</v>
      </c>
      <c r="O11" s="50">
        <f>SUMIFS('ユニット化改修等（様式４－１）'!$H:$H,'ユニット化改修等（様式４－１）'!$C:$C,集計表!B11)</f>
        <v>0</v>
      </c>
      <c r="P11" s="52">
        <f>SUMIFS('看取り（様式４－２）'!$H:$H,'看取り（様式４－２）'!$C:$C,集計表!B11)</f>
        <v>0</v>
      </c>
      <c r="Q11" s="51">
        <f>SUMIFS('共生型（様式４－３）'!$H:$H,'共生型（様式４－３）'!$C:$C,集計表!B11)</f>
        <v>0</v>
      </c>
      <c r="R11" s="53">
        <f>SUMIFS('民有地マッチング（様式５）'!$H:$H,'民有地マッチング（様式５）'!$C:$C,集計表!B11)</f>
        <v>0</v>
      </c>
      <c r="S11" s="54">
        <f>SUMIFS('宿舎施設整備（様式６）'!$N:$N,'宿舎施設整備（様式６）'!$C:$C,集計表!B11)</f>
        <v>0</v>
      </c>
      <c r="T11" s="55">
        <f t="shared" si="0"/>
        <v>0</v>
      </c>
    </row>
    <row r="12" spans="1:20" ht="25.15" customHeight="1">
      <c r="A12" s="48">
        <v>8</v>
      </c>
      <c r="B12" s="49" t="s">
        <v>161</v>
      </c>
      <c r="C12" s="50">
        <f>SUMIFS('地密整備（様式１－１）'!$I:$I,'地密整備（様式１－１）'!$C:$C,集計表!B12)</f>
        <v>0</v>
      </c>
      <c r="D12" s="224">
        <f>SUMIFS('大規模修繕（様式１－２）'!$J:$J,'大規模修繕（様式１－２）'!$C:$C,集計表!B12)</f>
        <v>0</v>
      </c>
      <c r="E12" s="237">
        <f>SUMIFS('レッドゾーン（様式１－３）'!$I:$I,'レッドゾーン（様式１－３）'!$C:$C,集計表!B12)</f>
        <v>0</v>
      </c>
      <c r="F12" s="288">
        <f>SUMIFS('イエローゾーン（様式１－４）'!$I:$I,'イエローゾーン（様式１－４）'!$C:$C,集計表!B12)</f>
        <v>0</v>
      </c>
      <c r="G12" s="237">
        <f>SUMIFS('代替施設整備（様式１－５）'!$I:$I,'代替施設整備（様式１－５）'!$C:$C,集計表!B12)</f>
        <v>0</v>
      </c>
      <c r="H12" s="237">
        <f>SUMIFS('既存ストック活用（様式１－６)'!$I:$I,'既存ストック活用（様式１－６)'!$C:$C,集計表!B12)</f>
        <v>0</v>
      </c>
      <c r="I12" s="237">
        <f>SUMIFS('ダウンサイジング（様式１－７)'!$I:$I,'ダウンサイジング（様式１－７)'!$C:$C,集計表!B12)</f>
        <v>0</v>
      </c>
      <c r="J12" s="237">
        <f>SUMIFS('集約・再編（様式１－８)'!$I:$I,'集約・再編（様式１－８)'!$C:$C,集計表!B12)</f>
        <v>0</v>
      </c>
      <c r="K12" s="286">
        <f>SUMIFS('開設準備（様式２－１）'!$H:$H,'開設準備（様式２－１）'!$C:$C,集計表!B12)</f>
        <v>0</v>
      </c>
      <c r="L12" s="237">
        <f>SUMIFS('大規模修繕介護テクノロジー（様式２－２）'!$I:$I,'大規模修繕介護テクノロジー（様式２－２）'!$C:$C,集計表!B12)</f>
        <v>0</v>
      </c>
      <c r="M12" s="238">
        <f>SUMIFS('介護予防拠点（様式２－３）'!$G:$G,'介護予防拠点（様式２－３）'!$C:$C,集計表!B12)</f>
        <v>0</v>
      </c>
      <c r="N12" s="53">
        <f>SUMIFS('定期借地権（様式３）'!$M:$M,'定期借地権（様式３）'!$C:$C,集計表!B12)</f>
        <v>0</v>
      </c>
      <c r="O12" s="50">
        <f>SUMIFS('ユニット化改修等（様式４－１）'!$H:$H,'ユニット化改修等（様式４－１）'!$C:$C,集計表!B12)</f>
        <v>0</v>
      </c>
      <c r="P12" s="52">
        <f>SUMIFS('看取り（様式４－２）'!$H:$H,'看取り（様式４－２）'!$C:$C,集計表!B12)</f>
        <v>0</v>
      </c>
      <c r="Q12" s="51">
        <f>SUMIFS('共生型（様式４－３）'!$H:$H,'共生型（様式４－３）'!$C:$C,集計表!B12)</f>
        <v>0</v>
      </c>
      <c r="R12" s="53">
        <f>SUMIFS('民有地マッチング（様式５）'!$H:$H,'民有地マッチング（様式５）'!$C:$C,集計表!B12)</f>
        <v>0</v>
      </c>
      <c r="S12" s="54">
        <f>SUMIFS('宿舎施設整備（様式６）'!$N:$N,'宿舎施設整備（様式６）'!$C:$C,集計表!B12)</f>
        <v>0</v>
      </c>
      <c r="T12" s="55">
        <f t="shared" si="0"/>
        <v>0</v>
      </c>
    </row>
    <row r="13" spans="1:20" ht="25.15" customHeight="1">
      <c r="A13" s="48">
        <v>9</v>
      </c>
      <c r="B13" s="49" t="s">
        <v>162</v>
      </c>
      <c r="C13" s="50">
        <f>SUMIFS('地密整備（様式１－１）'!$I:$I,'地密整備（様式１－１）'!$C:$C,集計表!B13)</f>
        <v>0</v>
      </c>
      <c r="D13" s="224">
        <f>SUMIFS('大規模修繕（様式１－２）'!$J:$J,'大規模修繕（様式１－２）'!$C:$C,集計表!B13)</f>
        <v>0</v>
      </c>
      <c r="E13" s="237">
        <f>SUMIFS('レッドゾーン（様式１－３）'!$I:$I,'レッドゾーン（様式１－３）'!$C:$C,集計表!B13)</f>
        <v>0</v>
      </c>
      <c r="F13" s="288">
        <f>SUMIFS('イエローゾーン（様式１－４）'!$I:$I,'イエローゾーン（様式１－４）'!$C:$C,集計表!B13)</f>
        <v>0</v>
      </c>
      <c r="G13" s="237">
        <f>SUMIFS('代替施設整備（様式１－５）'!$I:$I,'代替施設整備（様式１－５）'!$C:$C,集計表!B13)</f>
        <v>0</v>
      </c>
      <c r="H13" s="237">
        <f>SUMIFS('既存ストック活用（様式１－６)'!$I:$I,'既存ストック活用（様式１－６)'!$C:$C,集計表!B13)</f>
        <v>0</v>
      </c>
      <c r="I13" s="237">
        <f>SUMIFS('ダウンサイジング（様式１－７)'!$I:$I,'ダウンサイジング（様式１－７)'!$C:$C,集計表!B13)</f>
        <v>0</v>
      </c>
      <c r="J13" s="237">
        <f>SUMIFS('集約・再編（様式１－８)'!$I:$I,'集約・再編（様式１－８)'!$C:$C,集計表!B13)</f>
        <v>0</v>
      </c>
      <c r="K13" s="286">
        <f>SUMIFS('開設準備（様式２－１）'!$H:$H,'開設準備（様式２－１）'!$C:$C,集計表!B13)</f>
        <v>0</v>
      </c>
      <c r="L13" s="237">
        <f>SUMIFS('大規模修繕介護テクノロジー（様式２－２）'!$I:$I,'大規模修繕介護テクノロジー（様式２－２）'!$C:$C,集計表!B13)</f>
        <v>0</v>
      </c>
      <c r="M13" s="238">
        <f>SUMIFS('介護予防拠点（様式２－３）'!$G:$G,'介護予防拠点（様式２－３）'!$C:$C,集計表!B13)</f>
        <v>0</v>
      </c>
      <c r="N13" s="53">
        <f>SUMIFS('定期借地権（様式３）'!$M:$M,'定期借地権（様式３）'!$C:$C,集計表!B13)</f>
        <v>0</v>
      </c>
      <c r="O13" s="50">
        <f>SUMIFS('ユニット化改修等（様式４－１）'!$H:$H,'ユニット化改修等（様式４－１）'!$C:$C,集計表!B13)</f>
        <v>0</v>
      </c>
      <c r="P13" s="52">
        <f>SUMIFS('看取り（様式４－２）'!$H:$H,'看取り（様式４－２）'!$C:$C,集計表!B13)</f>
        <v>0</v>
      </c>
      <c r="Q13" s="51">
        <f>SUMIFS('共生型（様式４－３）'!$H:$H,'共生型（様式４－３）'!$C:$C,集計表!B13)</f>
        <v>0</v>
      </c>
      <c r="R13" s="53">
        <f>SUMIFS('民有地マッチング（様式５）'!$H:$H,'民有地マッチング（様式５）'!$C:$C,集計表!B13)</f>
        <v>0</v>
      </c>
      <c r="S13" s="54">
        <f>SUMIFS('宿舎施設整備（様式６）'!$N:$N,'宿舎施設整備（様式６）'!$C:$C,集計表!B13)</f>
        <v>0</v>
      </c>
      <c r="T13" s="55">
        <f t="shared" ref="T13:T18" si="1">SUM(C13:S13)</f>
        <v>0</v>
      </c>
    </row>
    <row r="14" spans="1:20" ht="25.15" customHeight="1">
      <c r="A14" s="48">
        <v>10</v>
      </c>
      <c r="B14" s="49" t="s">
        <v>163</v>
      </c>
      <c r="C14" s="50">
        <f>SUMIFS('地密整備（様式１－１）'!$I:$I,'地密整備（様式１－１）'!$C:$C,集計表!B14)</f>
        <v>0</v>
      </c>
      <c r="D14" s="224">
        <f>SUMIFS('大規模修繕（様式１－２）'!$J:$J,'大規模修繕（様式１－２）'!$C:$C,集計表!B14)</f>
        <v>0</v>
      </c>
      <c r="E14" s="237">
        <f>SUMIFS('レッドゾーン（様式１－３）'!$I:$I,'レッドゾーン（様式１－３）'!$C:$C,集計表!B14)</f>
        <v>0</v>
      </c>
      <c r="F14" s="288">
        <f>SUMIFS('イエローゾーン（様式１－４）'!$I:$I,'イエローゾーン（様式１－４）'!$C:$C,集計表!B14)</f>
        <v>0</v>
      </c>
      <c r="G14" s="237">
        <f>SUMIFS('代替施設整備（様式１－５）'!$I:$I,'代替施設整備（様式１－５）'!$C:$C,集計表!B14)</f>
        <v>0</v>
      </c>
      <c r="H14" s="237">
        <f>SUMIFS('既存ストック活用（様式１－６)'!$I:$I,'既存ストック活用（様式１－６)'!$C:$C,集計表!B14)</f>
        <v>0</v>
      </c>
      <c r="I14" s="237">
        <f>SUMIFS('ダウンサイジング（様式１－７)'!$I:$I,'ダウンサイジング（様式１－７)'!$C:$C,集計表!B14)</f>
        <v>0</v>
      </c>
      <c r="J14" s="237">
        <f>SUMIFS('集約・再編（様式１－８)'!$I:$I,'集約・再編（様式１－８)'!$C:$C,集計表!B14)</f>
        <v>0</v>
      </c>
      <c r="K14" s="286">
        <f>SUMIFS('開設準備（様式２－１）'!$H:$H,'開設準備（様式２－１）'!$C:$C,集計表!B14)</f>
        <v>0</v>
      </c>
      <c r="L14" s="237">
        <f>SUMIFS('大規模修繕介護テクノロジー（様式２－２）'!$I:$I,'大規模修繕介護テクノロジー（様式２－２）'!$C:$C,集計表!B14)</f>
        <v>0</v>
      </c>
      <c r="M14" s="238">
        <f>SUMIFS('介護予防拠点（様式２－３）'!$G:$G,'介護予防拠点（様式２－３）'!$C:$C,集計表!B14)</f>
        <v>0</v>
      </c>
      <c r="N14" s="53">
        <f>SUMIFS('定期借地権（様式３）'!$M:$M,'定期借地権（様式３）'!$C:$C,集計表!B14)</f>
        <v>0</v>
      </c>
      <c r="O14" s="50">
        <f>SUMIFS('ユニット化改修等（様式４－１）'!$H:$H,'ユニット化改修等（様式４－１）'!$C:$C,集計表!B14)</f>
        <v>0</v>
      </c>
      <c r="P14" s="52">
        <f>SUMIFS('看取り（様式４－２）'!$H:$H,'看取り（様式４－２）'!$C:$C,集計表!B14)</f>
        <v>0</v>
      </c>
      <c r="Q14" s="51">
        <f>SUMIFS('共生型（様式４－３）'!$H:$H,'共生型（様式４－３）'!$C:$C,集計表!B14)</f>
        <v>0</v>
      </c>
      <c r="R14" s="53">
        <f>SUMIFS('民有地マッチング（様式５）'!$H:$H,'民有地マッチング（様式５）'!$C:$C,集計表!B14)</f>
        <v>0</v>
      </c>
      <c r="S14" s="54">
        <f>SUMIFS('宿舎施設整備（様式６）'!$N:$N,'宿舎施設整備（様式６）'!$C:$C,集計表!B14)</f>
        <v>0</v>
      </c>
      <c r="T14" s="55">
        <f t="shared" si="1"/>
        <v>0</v>
      </c>
    </row>
    <row r="15" spans="1:20" ht="25.15" customHeight="1">
      <c r="A15" s="48">
        <v>11</v>
      </c>
      <c r="B15" s="49" t="s">
        <v>164</v>
      </c>
      <c r="C15" s="50">
        <f>SUMIFS('地密整備（様式１－１）'!$I:$I,'地密整備（様式１－１）'!$C:$C,集計表!B15)</f>
        <v>0</v>
      </c>
      <c r="D15" s="224">
        <f>SUMIFS('大規模修繕（様式１－２）'!$J:$J,'大規模修繕（様式１－２）'!$C:$C,集計表!B15)</f>
        <v>0</v>
      </c>
      <c r="E15" s="237">
        <f>SUMIFS('レッドゾーン（様式１－３）'!$I:$I,'レッドゾーン（様式１－３）'!$C:$C,集計表!B15)</f>
        <v>0</v>
      </c>
      <c r="F15" s="288">
        <f>SUMIFS('イエローゾーン（様式１－４）'!$I:$I,'イエローゾーン（様式１－４）'!$C:$C,集計表!B15)</f>
        <v>0</v>
      </c>
      <c r="G15" s="237">
        <f>SUMIFS('代替施設整備（様式１－５）'!$I:$I,'代替施設整備（様式１－５）'!$C:$C,集計表!B15)</f>
        <v>0</v>
      </c>
      <c r="H15" s="237">
        <f>SUMIFS('既存ストック活用（様式１－６)'!$I:$I,'既存ストック活用（様式１－６)'!$C:$C,集計表!B15)</f>
        <v>0</v>
      </c>
      <c r="I15" s="237">
        <f>SUMIFS('ダウンサイジング（様式１－７)'!$I:$I,'ダウンサイジング（様式１－７)'!$C:$C,集計表!B15)</f>
        <v>0</v>
      </c>
      <c r="J15" s="237">
        <f>SUMIFS('集約・再編（様式１－８)'!$I:$I,'集約・再編（様式１－８)'!$C:$C,集計表!B15)</f>
        <v>0</v>
      </c>
      <c r="K15" s="286">
        <f>SUMIFS('開設準備（様式２－１）'!$H:$H,'開設準備（様式２－１）'!$C:$C,集計表!B15)</f>
        <v>0</v>
      </c>
      <c r="L15" s="237">
        <f>SUMIFS('大規模修繕介護テクノロジー（様式２－２）'!$I:$I,'大規模修繕介護テクノロジー（様式２－２）'!$C:$C,集計表!B15)</f>
        <v>0</v>
      </c>
      <c r="M15" s="238">
        <f>SUMIFS('介護予防拠点（様式２－３）'!$G:$G,'介護予防拠点（様式２－３）'!$C:$C,集計表!B15)</f>
        <v>0</v>
      </c>
      <c r="N15" s="53">
        <f>SUMIFS('定期借地権（様式３）'!$M:$M,'定期借地権（様式３）'!$C:$C,集計表!B15)</f>
        <v>0</v>
      </c>
      <c r="O15" s="50">
        <f>SUMIFS('ユニット化改修等（様式４－１）'!$H:$H,'ユニット化改修等（様式４－１）'!$C:$C,集計表!B15)</f>
        <v>0</v>
      </c>
      <c r="P15" s="52">
        <f>SUMIFS('看取り（様式４－２）'!$H:$H,'看取り（様式４－２）'!$C:$C,集計表!B15)</f>
        <v>0</v>
      </c>
      <c r="Q15" s="51">
        <f>SUMIFS('共生型（様式４－３）'!$H:$H,'共生型（様式４－３）'!$C:$C,集計表!B15)</f>
        <v>0</v>
      </c>
      <c r="R15" s="53">
        <f>SUMIFS('民有地マッチング（様式５）'!$H:$H,'民有地マッチング（様式５）'!$C:$C,集計表!B15)</f>
        <v>0</v>
      </c>
      <c r="S15" s="54">
        <f>SUMIFS('宿舎施設整備（様式６）'!$N:$N,'宿舎施設整備（様式６）'!$C:$C,集計表!B15)</f>
        <v>0</v>
      </c>
      <c r="T15" s="55">
        <f t="shared" si="1"/>
        <v>0</v>
      </c>
    </row>
    <row r="16" spans="1:20" ht="25.15" customHeight="1">
      <c r="A16" s="48">
        <v>12</v>
      </c>
      <c r="B16" s="49" t="s">
        <v>165</v>
      </c>
      <c r="C16" s="50">
        <f>SUMIFS('地密整備（様式１－１）'!$I:$I,'地密整備（様式１－１）'!$C:$C,集計表!B16)</f>
        <v>0</v>
      </c>
      <c r="D16" s="224">
        <f>SUMIFS('大規模修繕（様式１－２）'!$J:$J,'大規模修繕（様式１－２）'!$C:$C,集計表!B16)</f>
        <v>0</v>
      </c>
      <c r="E16" s="237">
        <f>SUMIFS('レッドゾーン（様式１－３）'!$I:$I,'レッドゾーン（様式１－３）'!$C:$C,集計表!B16)</f>
        <v>0</v>
      </c>
      <c r="F16" s="288">
        <f>SUMIFS('イエローゾーン（様式１－４）'!$I:$I,'イエローゾーン（様式１－４）'!$C:$C,集計表!B16)</f>
        <v>0</v>
      </c>
      <c r="G16" s="237">
        <f>SUMIFS('代替施設整備（様式１－５）'!$I:$I,'代替施設整備（様式１－５）'!$C:$C,集計表!B16)</f>
        <v>0</v>
      </c>
      <c r="H16" s="237">
        <f>SUMIFS('既存ストック活用（様式１－６)'!$I:$I,'既存ストック活用（様式１－６)'!$C:$C,集計表!B16)</f>
        <v>0</v>
      </c>
      <c r="I16" s="237">
        <f>SUMIFS('ダウンサイジング（様式１－７)'!$I:$I,'ダウンサイジング（様式１－７)'!$C:$C,集計表!B16)</f>
        <v>0</v>
      </c>
      <c r="J16" s="237">
        <f>SUMIFS('集約・再編（様式１－８)'!$I:$I,'集約・再編（様式１－８)'!$C:$C,集計表!B16)</f>
        <v>0</v>
      </c>
      <c r="K16" s="286">
        <f>SUMIFS('開設準備（様式２－１）'!$H:$H,'開設準備（様式２－１）'!$C:$C,集計表!B16)</f>
        <v>0</v>
      </c>
      <c r="L16" s="237">
        <f>SUMIFS('大規模修繕介護テクノロジー（様式２－２）'!$I:$I,'大規模修繕介護テクノロジー（様式２－２）'!$C:$C,集計表!B16)</f>
        <v>0</v>
      </c>
      <c r="M16" s="238">
        <f>SUMIFS('介護予防拠点（様式２－３）'!$G:$G,'介護予防拠点（様式２－３）'!$C:$C,集計表!B16)</f>
        <v>0</v>
      </c>
      <c r="N16" s="53">
        <f>SUMIFS('定期借地権（様式３）'!$M:$M,'定期借地権（様式３）'!$C:$C,集計表!B16)</f>
        <v>0</v>
      </c>
      <c r="O16" s="50">
        <f>SUMIFS('ユニット化改修等（様式４－１）'!$H:$H,'ユニット化改修等（様式４－１）'!$C:$C,集計表!B16)</f>
        <v>0</v>
      </c>
      <c r="P16" s="52">
        <f>SUMIFS('看取り（様式４－２）'!$H:$H,'看取り（様式４－２）'!$C:$C,集計表!B16)</f>
        <v>0</v>
      </c>
      <c r="Q16" s="51">
        <f>SUMIFS('共生型（様式４－３）'!$H:$H,'共生型（様式４－３）'!$C:$C,集計表!B16)</f>
        <v>0</v>
      </c>
      <c r="R16" s="53">
        <f>SUMIFS('民有地マッチング（様式５）'!$H:$H,'民有地マッチング（様式５）'!$C:$C,集計表!B16)</f>
        <v>0</v>
      </c>
      <c r="S16" s="54">
        <f>SUMIFS('宿舎施設整備（様式６）'!$N:$N,'宿舎施設整備（様式６）'!$C:$C,集計表!B16)</f>
        <v>0</v>
      </c>
      <c r="T16" s="55">
        <f t="shared" si="1"/>
        <v>0</v>
      </c>
    </row>
    <row r="17" spans="1:20" ht="25.15" customHeight="1">
      <c r="A17" s="48">
        <v>13</v>
      </c>
      <c r="B17" s="49" t="s">
        <v>166</v>
      </c>
      <c r="C17" s="50">
        <f>SUMIFS('地密整備（様式１－１）'!$I:$I,'地密整備（様式１－１）'!$C:$C,集計表!B17)</f>
        <v>0</v>
      </c>
      <c r="D17" s="224">
        <f>SUMIFS('大規模修繕（様式１－２）'!$J:$J,'大規模修繕（様式１－２）'!$C:$C,集計表!B17)</f>
        <v>0</v>
      </c>
      <c r="E17" s="237">
        <f>SUMIFS('レッドゾーン（様式１－３）'!$I:$I,'レッドゾーン（様式１－３）'!$C:$C,集計表!B17)</f>
        <v>0</v>
      </c>
      <c r="F17" s="288">
        <f>SUMIFS('イエローゾーン（様式１－４）'!$I:$I,'イエローゾーン（様式１－４）'!$C:$C,集計表!B17)</f>
        <v>0</v>
      </c>
      <c r="G17" s="237">
        <f>SUMIFS('代替施設整備（様式１－５）'!$I:$I,'代替施設整備（様式１－５）'!$C:$C,集計表!B17)</f>
        <v>0</v>
      </c>
      <c r="H17" s="237">
        <f>SUMIFS('既存ストック活用（様式１－６)'!$I:$I,'既存ストック活用（様式１－６)'!$C:$C,集計表!B17)</f>
        <v>0</v>
      </c>
      <c r="I17" s="237">
        <f>SUMIFS('ダウンサイジング（様式１－７)'!$I:$I,'ダウンサイジング（様式１－７)'!$C:$C,集計表!B17)</f>
        <v>0</v>
      </c>
      <c r="J17" s="237">
        <f>SUMIFS('集約・再編（様式１－８)'!$I:$I,'集約・再編（様式１－８)'!$C:$C,集計表!B17)</f>
        <v>0</v>
      </c>
      <c r="K17" s="286">
        <f>SUMIFS('開設準備（様式２－１）'!$H:$H,'開設準備（様式２－１）'!$C:$C,集計表!B17)</f>
        <v>0</v>
      </c>
      <c r="L17" s="237">
        <f>SUMIFS('大規模修繕介護テクノロジー（様式２－２）'!$I:$I,'大規模修繕介護テクノロジー（様式２－２）'!$C:$C,集計表!B17)</f>
        <v>0</v>
      </c>
      <c r="M17" s="238">
        <f>SUMIFS('介護予防拠点（様式２－３）'!$G:$G,'介護予防拠点（様式２－３）'!$C:$C,集計表!B17)</f>
        <v>0</v>
      </c>
      <c r="N17" s="53">
        <f>SUMIFS('定期借地権（様式３）'!$M:$M,'定期借地権（様式３）'!$C:$C,集計表!B17)</f>
        <v>0</v>
      </c>
      <c r="O17" s="50">
        <f>SUMIFS('ユニット化改修等（様式４－１）'!$H:$H,'ユニット化改修等（様式４－１）'!$C:$C,集計表!B17)</f>
        <v>0</v>
      </c>
      <c r="P17" s="52">
        <f>SUMIFS('看取り（様式４－２）'!$H:$H,'看取り（様式４－２）'!$C:$C,集計表!B17)</f>
        <v>0</v>
      </c>
      <c r="Q17" s="51">
        <f>SUMIFS('共生型（様式４－３）'!$H:$H,'共生型（様式４－３）'!$C:$C,集計表!B17)</f>
        <v>0</v>
      </c>
      <c r="R17" s="53">
        <f>SUMIFS('民有地マッチング（様式５）'!$H:$H,'民有地マッチング（様式５）'!$C:$C,集計表!B17)</f>
        <v>0</v>
      </c>
      <c r="S17" s="54">
        <f>SUMIFS('宿舎施設整備（様式６）'!$N:$N,'宿舎施設整備（様式６）'!$C:$C,集計表!B17)</f>
        <v>0</v>
      </c>
      <c r="T17" s="55">
        <f t="shared" si="1"/>
        <v>0</v>
      </c>
    </row>
    <row r="18" spans="1:20" ht="25.15" customHeight="1">
      <c r="A18" s="48">
        <v>14</v>
      </c>
      <c r="B18" s="49" t="s">
        <v>167</v>
      </c>
      <c r="C18" s="50">
        <f>SUMIFS('地密整備（様式１－１）'!$I:$I,'地密整備（様式１－１）'!$C:$C,集計表!B18)</f>
        <v>0</v>
      </c>
      <c r="D18" s="224">
        <f>SUMIFS('大規模修繕（様式１－２）'!$J:$J,'大規模修繕（様式１－２）'!$C:$C,集計表!B18)</f>
        <v>0</v>
      </c>
      <c r="E18" s="237">
        <f>SUMIFS('レッドゾーン（様式１－３）'!$I:$I,'レッドゾーン（様式１－３）'!$C:$C,集計表!B18)</f>
        <v>0</v>
      </c>
      <c r="F18" s="288">
        <f>SUMIFS('イエローゾーン（様式１－４）'!$I:$I,'イエローゾーン（様式１－４）'!$C:$C,集計表!B18)</f>
        <v>0</v>
      </c>
      <c r="G18" s="237">
        <f>SUMIFS('代替施設整備（様式１－５）'!$I:$I,'代替施設整備（様式１－５）'!$C:$C,集計表!B18)</f>
        <v>0</v>
      </c>
      <c r="H18" s="237">
        <f>SUMIFS('既存ストック活用（様式１－６)'!$I:$I,'既存ストック活用（様式１－６)'!$C:$C,集計表!B18)</f>
        <v>0</v>
      </c>
      <c r="I18" s="237">
        <f>SUMIFS('ダウンサイジング（様式１－７)'!$I:$I,'ダウンサイジング（様式１－７)'!$C:$C,集計表!B18)</f>
        <v>0</v>
      </c>
      <c r="J18" s="237">
        <f>SUMIFS('集約・再編（様式１－８)'!$I:$I,'集約・再編（様式１－８)'!$C:$C,集計表!B18)</f>
        <v>0</v>
      </c>
      <c r="K18" s="286">
        <f>SUMIFS('開設準備（様式２－１）'!$H:$H,'開設準備（様式２－１）'!$C:$C,集計表!B18)</f>
        <v>0</v>
      </c>
      <c r="L18" s="237">
        <f>SUMIFS('大規模修繕介護テクノロジー（様式２－２）'!$I:$I,'大規模修繕介護テクノロジー（様式２－２）'!$C:$C,集計表!B18)</f>
        <v>0</v>
      </c>
      <c r="M18" s="238">
        <f>SUMIFS('介護予防拠点（様式２－３）'!$G:$G,'介護予防拠点（様式２－３）'!$C:$C,集計表!B18)</f>
        <v>0</v>
      </c>
      <c r="N18" s="53">
        <f>SUMIFS('定期借地権（様式３）'!$M:$M,'定期借地権（様式３）'!$C:$C,集計表!B18)</f>
        <v>0</v>
      </c>
      <c r="O18" s="50">
        <f>SUMIFS('ユニット化改修等（様式４－１）'!$H:$H,'ユニット化改修等（様式４－１）'!$C:$C,集計表!B18)</f>
        <v>0</v>
      </c>
      <c r="P18" s="52">
        <f>SUMIFS('看取り（様式４－２）'!$H:$H,'看取り（様式４－２）'!$C:$C,集計表!B18)</f>
        <v>0</v>
      </c>
      <c r="Q18" s="51">
        <f>SUMIFS('共生型（様式４－３）'!$H:$H,'共生型（様式４－３）'!$C:$C,集計表!B18)</f>
        <v>0</v>
      </c>
      <c r="R18" s="53">
        <f>SUMIFS('民有地マッチング（様式５）'!$H:$H,'民有地マッチング（様式５）'!$C:$C,集計表!B18)</f>
        <v>0</v>
      </c>
      <c r="S18" s="54">
        <f>SUMIFS('宿舎施設整備（様式６）'!$N:$N,'宿舎施設整備（様式６）'!$C:$C,集計表!B18)</f>
        <v>0</v>
      </c>
      <c r="T18" s="55">
        <f t="shared" si="1"/>
        <v>0</v>
      </c>
    </row>
    <row r="19" spans="1:20" ht="25.15" customHeight="1">
      <c r="A19" s="48">
        <v>15</v>
      </c>
      <c r="B19" s="49" t="s">
        <v>168</v>
      </c>
      <c r="C19" s="50">
        <f>SUMIFS('地密整備（様式１－１）'!$I:$I,'地密整備（様式１－１）'!$C:$C,集計表!B19)</f>
        <v>0</v>
      </c>
      <c r="D19" s="224">
        <f>SUMIFS('大規模修繕（様式１－２）'!$J:$J,'大規模修繕（様式１－２）'!$C:$C,集計表!B19)</f>
        <v>0</v>
      </c>
      <c r="E19" s="237">
        <f>SUMIFS('レッドゾーン（様式１－３）'!$I:$I,'レッドゾーン（様式１－３）'!$C:$C,集計表!B19)</f>
        <v>0</v>
      </c>
      <c r="F19" s="288">
        <f>SUMIFS('イエローゾーン（様式１－４）'!$I:$I,'イエローゾーン（様式１－４）'!$C:$C,集計表!B19)</f>
        <v>0</v>
      </c>
      <c r="G19" s="237">
        <f>SUMIFS('代替施設整備（様式１－５）'!$I:$I,'代替施設整備（様式１－５）'!$C:$C,集計表!B19)</f>
        <v>0</v>
      </c>
      <c r="H19" s="237">
        <f>SUMIFS('既存ストック活用（様式１－６)'!$I:$I,'既存ストック活用（様式１－６)'!$C:$C,集計表!B19)</f>
        <v>0</v>
      </c>
      <c r="I19" s="237">
        <f>SUMIFS('ダウンサイジング（様式１－７)'!$I:$I,'ダウンサイジング（様式１－７)'!$C:$C,集計表!B19)</f>
        <v>0</v>
      </c>
      <c r="J19" s="237">
        <f>SUMIFS('集約・再編（様式１－８)'!$I:$I,'集約・再編（様式１－８)'!$C:$C,集計表!B19)</f>
        <v>0</v>
      </c>
      <c r="K19" s="286">
        <f>SUMIFS('開設準備（様式２－１）'!$H:$H,'開設準備（様式２－１）'!$C:$C,集計表!B19)</f>
        <v>0</v>
      </c>
      <c r="L19" s="237">
        <f>SUMIFS('大規模修繕介護テクノロジー（様式２－２）'!$I:$I,'大規模修繕介護テクノロジー（様式２－２）'!$C:$C,集計表!B19)</f>
        <v>0</v>
      </c>
      <c r="M19" s="238">
        <f>SUMIFS('介護予防拠点（様式２－３）'!$G:$G,'介護予防拠点（様式２－３）'!$C:$C,集計表!B19)</f>
        <v>0</v>
      </c>
      <c r="N19" s="53">
        <f>SUMIFS('定期借地権（様式３）'!$M:$M,'定期借地権（様式３）'!$C:$C,集計表!B19)</f>
        <v>0</v>
      </c>
      <c r="O19" s="50">
        <f>SUMIFS('ユニット化改修等（様式４－１）'!$H:$H,'ユニット化改修等（様式４－１）'!$C:$C,集計表!B19)</f>
        <v>0</v>
      </c>
      <c r="P19" s="52">
        <f>SUMIFS('看取り（様式４－２）'!$H:$H,'看取り（様式４－２）'!$C:$C,集計表!B19)</f>
        <v>0</v>
      </c>
      <c r="Q19" s="51">
        <f>SUMIFS('共生型（様式４－３）'!$H:$H,'共生型（様式４－３）'!$C:$C,集計表!B19)</f>
        <v>0</v>
      </c>
      <c r="R19" s="53">
        <f>SUMIFS('民有地マッチング（様式５）'!$H:$H,'民有地マッチング（様式５）'!$C:$C,集計表!B19)</f>
        <v>0</v>
      </c>
      <c r="S19" s="54">
        <f>SUMIFS('宿舎施設整備（様式６）'!$N:$N,'宿舎施設整備（様式６）'!$C:$C,集計表!B19)</f>
        <v>0</v>
      </c>
      <c r="T19" s="55">
        <f t="shared" si="0"/>
        <v>0</v>
      </c>
    </row>
    <row r="20" spans="1:20" ht="25.15" customHeight="1">
      <c r="A20" s="48">
        <v>16</v>
      </c>
      <c r="B20" s="49" t="s">
        <v>169</v>
      </c>
      <c r="C20" s="50"/>
      <c r="D20" s="224">
        <f>SUMIFS('大規模修繕（様式１－２）'!$J:$J,'大規模修繕（様式１－２）'!$C:$C,集計表!B20)</f>
        <v>0</v>
      </c>
      <c r="E20" s="237"/>
      <c r="F20" s="288">
        <f>SUMIFS('イエローゾーン（様式１－４）'!$I:$I,'イエローゾーン（様式１－４）'!$C:$C,集計表!B20)</f>
        <v>0</v>
      </c>
      <c r="G20" s="237">
        <f>SUMIFS('代替施設整備（様式１－５）'!$I:$I,'代替施設整備（様式１－５）'!$C:$C,集計表!B20)</f>
        <v>0</v>
      </c>
      <c r="H20" s="237">
        <f>SUMIFS('既存ストック活用（様式１－６)'!$I:$I,'既存ストック活用（様式１－６)'!$C:$C,集計表!B20)</f>
        <v>0</v>
      </c>
      <c r="I20" s="237">
        <f>SUMIFS('ダウンサイジング（様式１－７)'!$I:$I,'ダウンサイジング（様式１－７)'!$C:$C,集計表!B20)</f>
        <v>0</v>
      </c>
      <c r="J20" s="237">
        <f>SUMIFS('集約・再編（様式１－８)'!$I:$I,'集約・再編（様式１－８)'!$C:$C,集計表!B20)</f>
        <v>0</v>
      </c>
      <c r="K20" s="286">
        <f>SUMIFS('開設準備（様式２－１）'!$H:$H,'開設準備（様式２－１）'!$C:$C,集計表!B20)</f>
        <v>0</v>
      </c>
      <c r="L20" s="237">
        <f>SUMIFS('大規模修繕介護テクノロジー（様式２－２）'!$I:$I,'大規模修繕介護テクノロジー（様式２－２）'!$C:$C,集計表!B20)</f>
        <v>0</v>
      </c>
      <c r="M20" s="238">
        <f>SUMIFS('介護予防拠点（様式２－３）'!$G:$G,'介護予防拠点（様式２－３）'!$C:$C,集計表!B20)</f>
        <v>0</v>
      </c>
      <c r="N20" s="53">
        <f>SUMIFS('定期借地権（様式３）'!$M:$M,'定期借地権（様式３）'!$C:$C,集計表!B20)</f>
        <v>0</v>
      </c>
      <c r="O20" s="50">
        <f>SUMIFS('ユニット化改修等（様式４－１）'!$H:$H,'ユニット化改修等（様式４－１）'!$C:$C,集計表!B20)</f>
        <v>0</v>
      </c>
      <c r="P20" s="52">
        <f>SUMIFS('看取り（様式４－２）'!$H:$H,'看取り（様式４－２）'!$C:$C,集計表!B20)</f>
        <v>0</v>
      </c>
      <c r="Q20" s="51">
        <f>SUMIFS('共生型（様式４－３）'!$H:$H,'共生型（様式４－３）'!$C:$C,集計表!B20)</f>
        <v>0</v>
      </c>
      <c r="R20" s="53">
        <f>SUMIFS('民有地マッチング（様式５）'!$H:$H,'民有地マッチング（様式５）'!$C:$C,集計表!B20)</f>
        <v>0</v>
      </c>
      <c r="S20" s="54">
        <f>SUMIFS('宿舎施設整備（様式６）'!$N:$N,'宿舎施設整備（様式６）'!$C:$C,集計表!B20)</f>
        <v>0</v>
      </c>
      <c r="T20" s="55">
        <f t="shared" si="0"/>
        <v>0</v>
      </c>
    </row>
    <row r="21" spans="1:20" ht="25.15" customHeight="1">
      <c r="A21" s="48">
        <v>17</v>
      </c>
      <c r="B21" s="49" t="s">
        <v>170</v>
      </c>
      <c r="C21" s="50">
        <f>SUMIFS('地密整備（様式１－１）'!$I:$I,'地密整備（様式１－１）'!$C:$C,集計表!B21)</f>
        <v>0</v>
      </c>
      <c r="D21" s="224">
        <f>SUMIFS('大規模修繕（様式１－２）'!$J:$J,'大規模修繕（様式１－２）'!$C:$C,集計表!B21)</f>
        <v>0</v>
      </c>
      <c r="E21" s="237">
        <f>SUMIFS('レッドゾーン（様式１－３）'!$I:$I,'レッドゾーン（様式１－３）'!$C:$C,集計表!B21)</f>
        <v>0</v>
      </c>
      <c r="F21" s="288">
        <f>SUMIFS('イエローゾーン（様式１－４）'!$I:$I,'イエローゾーン（様式１－４）'!$C:$C,集計表!B21)</f>
        <v>0</v>
      </c>
      <c r="G21" s="237">
        <f>SUMIFS('代替施設整備（様式１－５）'!$I:$I,'代替施設整備（様式１－５）'!$C:$C,集計表!B21)</f>
        <v>0</v>
      </c>
      <c r="H21" s="237">
        <f>SUMIFS('既存ストック活用（様式１－６)'!$I:$I,'既存ストック活用（様式１－６)'!$C:$C,集計表!B21)</f>
        <v>0</v>
      </c>
      <c r="I21" s="237">
        <f>SUMIFS('ダウンサイジング（様式１－７)'!$I:$I,'ダウンサイジング（様式１－７)'!$C:$C,集計表!B21)</f>
        <v>0</v>
      </c>
      <c r="J21" s="237">
        <f>SUMIFS('集約・再編（様式１－８)'!$I:$I,'集約・再編（様式１－８)'!$C:$C,集計表!B21)</f>
        <v>0</v>
      </c>
      <c r="K21" s="286">
        <f>SUMIFS('開設準備（様式２－１）'!$H:$H,'開設準備（様式２－１）'!$C:$C,集計表!B21)</f>
        <v>0</v>
      </c>
      <c r="L21" s="237">
        <f>SUMIFS('大規模修繕介護テクノロジー（様式２－２）'!$I:$I,'大規模修繕介護テクノロジー（様式２－２）'!$C:$C,集計表!B21)</f>
        <v>0</v>
      </c>
      <c r="M21" s="238">
        <f>SUMIFS('介護予防拠点（様式２－３）'!$G:$G,'介護予防拠点（様式２－３）'!$C:$C,集計表!B21)</f>
        <v>0</v>
      </c>
      <c r="N21" s="53">
        <f>SUMIFS('定期借地権（様式３）'!$M:$M,'定期借地権（様式３）'!$C:$C,集計表!B21)</f>
        <v>0</v>
      </c>
      <c r="O21" s="50">
        <f>SUMIFS('ユニット化改修等（様式４－１）'!$H:$H,'ユニット化改修等（様式４－１）'!$C:$C,集計表!B21)</f>
        <v>0</v>
      </c>
      <c r="P21" s="52">
        <f>SUMIFS('看取り（様式４－２）'!$H:$H,'看取り（様式４－２）'!$C:$C,集計表!B21)</f>
        <v>0</v>
      </c>
      <c r="Q21" s="51">
        <f>SUMIFS('共生型（様式４－３）'!$H:$H,'共生型（様式４－３）'!$C:$C,集計表!B21)</f>
        <v>0</v>
      </c>
      <c r="R21" s="53">
        <f>SUMIFS('民有地マッチング（様式５）'!$H:$H,'民有地マッチング（様式５）'!$C:$C,集計表!B21)</f>
        <v>0</v>
      </c>
      <c r="S21" s="54">
        <f>SUMIFS('宿舎施設整備（様式６）'!$N:$N,'宿舎施設整備（様式６）'!$C:$C,集計表!B21)</f>
        <v>0</v>
      </c>
      <c r="T21" s="55">
        <f t="shared" ref="T21:T36" si="2">SUM(C21:S21)</f>
        <v>0</v>
      </c>
    </row>
    <row r="22" spans="1:20" ht="25.15" customHeight="1">
      <c r="A22" s="48">
        <v>18</v>
      </c>
      <c r="B22" s="49" t="s">
        <v>171</v>
      </c>
      <c r="C22" s="50">
        <f>SUMIFS('地密整備（様式１－１）'!$I:$I,'地密整備（様式１－１）'!$C:$C,集計表!B22)</f>
        <v>0</v>
      </c>
      <c r="D22" s="224">
        <f>SUMIFS('大規模修繕（様式１－２）'!$J:$J,'大規模修繕（様式１－２）'!$C:$C,集計表!B22)</f>
        <v>0</v>
      </c>
      <c r="E22" s="237">
        <f>SUMIFS('レッドゾーン（様式１－３）'!$I:$I,'レッドゾーン（様式１－３）'!$C:$C,集計表!B22)</f>
        <v>0</v>
      </c>
      <c r="F22" s="288">
        <f>SUMIFS('イエローゾーン（様式１－４）'!$I:$I,'イエローゾーン（様式１－４）'!$C:$C,集計表!B22)</f>
        <v>0</v>
      </c>
      <c r="G22" s="237">
        <f>SUMIFS('代替施設整備（様式１－５）'!$I:$I,'代替施設整備（様式１－５）'!$C:$C,集計表!B22)</f>
        <v>0</v>
      </c>
      <c r="H22" s="237">
        <f>SUMIFS('既存ストック活用（様式１－６)'!$I:$I,'既存ストック活用（様式１－６)'!$C:$C,集計表!B22)</f>
        <v>0</v>
      </c>
      <c r="I22" s="237">
        <f>SUMIFS('ダウンサイジング（様式１－７)'!$I:$I,'ダウンサイジング（様式１－７)'!$C:$C,集計表!B22)</f>
        <v>0</v>
      </c>
      <c r="J22" s="237">
        <f>SUMIFS('集約・再編（様式１－８)'!$I:$I,'集約・再編（様式１－８)'!$C:$C,集計表!B22)</f>
        <v>0</v>
      </c>
      <c r="K22" s="286">
        <f>SUMIFS('開設準備（様式２－１）'!$H:$H,'開設準備（様式２－１）'!$C:$C,集計表!B22)</f>
        <v>0</v>
      </c>
      <c r="L22" s="237">
        <f>SUMIFS('大規模修繕介護テクノロジー（様式２－２）'!$I:$I,'大規模修繕介護テクノロジー（様式２－２）'!$C:$C,集計表!B22)</f>
        <v>0</v>
      </c>
      <c r="M22" s="238">
        <f>SUMIFS('介護予防拠点（様式２－３）'!$G:$G,'介護予防拠点（様式２－３）'!$C:$C,集計表!B22)</f>
        <v>0</v>
      </c>
      <c r="N22" s="53">
        <f>SUMIFS('定期借地権（様式３）'!$M:$M,'定期借地権（様式３）'!$C:$C,集計表!B22)</f>
        <v>0</v>
      </c>
      <c r="O22" s="50">
        <f>SUMIFS('ユニット化改修等（様式４－１）'!$H:$H,'ユニット化改修等（様式４－１）'!$C:$C,集計表!B22)</f>
        <v>0</v>
      </c>
      <c r="P22" s="52">
        <f>SUMIFS('看取り（様式４－２）'!$H:$H,'看取り（様式４－２）'!$C:$C,集計表!B22)</f>
        <v>0</v>
      </c>
      <c r="Q22" s="51">
        <f>SUMIFS('共生型（様式４－３）'!$H:$H,'共生型（様式４－３）'!$C:$C,集計表!B22)</f>
        <v>0</v>
      </c>
      <c r="R22" s="53">
        <f>SUMIFS('民有地マッチング（様式５）'!$H:$H,'民有地マッチング（様式５）'!$C:$C,集計表!B22)</f>
        <v>0</v>
      </c>
      <c r="S22" s="54">
        <f>SUMIFS('宿舎施設整備（様式６）'!$N:$N,'宿舎施設整備（様式６）'!$C:$C,集計表!B22)</f>
        <v>0</v>
      </c>
      <c r="T22" s="55">
        <f t="shared" si="2"/>
        <v>0</v>
      </c>
    </row>
    <row r="23" spans="1:20" ht="25.15" customHeight="1">
      <c r="A23" s="48">
        <v>19</v>
      </c>
      <c r="B23" s="49" t="s">
        <v>172</v>
      </c>
      <c r="C23" s="50">
        <f>SUMIFS('地密整備（様式１－１）'!$I:$I,'地密整備（様式１－１）'!$C:$C,集計表!B23)</f>
        <v>0</v>
      </c>
      <c r="D23" s="224">
        <f>SUMIFS('大規模修繕（様式１－２）'!$J:$J,'大規模修繕（様式１－２）'!$C:$C,集計表!B23)</f>
        <v>0</v>
      </c>
      <c r="E23" s="237">
        <f>SUMIFS('レッドゾーン（様式１－３）'!$I:$I,'レッドゾーン（様式１－３）'!$C:$C,集計表!B23)</f>
        <v>0</v>
      </c>
      <c r="F23" s="288">
        <f>SUMIFS('イエローゾーン（様式１－４）'!$I:$I,'イエローゾーン（様式１－４）'!$C:$C,集計表!B23)</f>
        <v>0</v>
      </c>
      <c r="G23" s="237">
        <f>SUMIFS('代替施設整備（様式１－５）'!$I:$I,'代替施設整備（様式１－５）'!$C:$C,集計表!B23)</f>
        <v>0</v>
      </c>
      <c r="H23" s="237">
        <f>SUMIFS('既存ストック活用（様式１－６)'!$I:$I,'既存ストック活用（様式１－６)'!$C:$C,集計表!B23)</f>
        <v>0</v>
      </c>
      <c r="I23" s="237">
        <f>SUMIFS('ダウンサイジング（様式１－７)'!$I:$I,'ダウンサイジング（様式１－７)'!$C:$C,集計表!B23)</f>
        <v>0</v>
      </c>
      <c r="J23" s="237">
        <f>SUMIFS('集約・再編（様式１－８)'!$I:$I,'集約・再編（様式１－８)'!$C:$C,集計表!B23)</f>
        <v>0</v>
      </c>
      <c r="K23" s="286">
        <f>SUMIFS('開設準備（様式２－１）'!$H:$H,'開設準備（様式２－１）'!$C:$C,集計表!B23)</f>
        <v>0</v>
      </c>
      <c r="L23" s="237">
        <f>SUMIFS('大規模修繕介護テクノロジー（様式２－２）'!$I:$I,'大規模修繕介護テクノロジー（様式２－２）'!$C:$C,集計表!B23)</f>
        <v>0</v>
      </c>
      <c r="M23" s="238">
        <f>SUMIFS('介護予防拠点（様式２－３）'!$G:$G,'介護予防拠点（様式２－３）'!$C:$C,集計表!B23)</f>
        <v>0</v>
      </c>
      <c r="N23" s="53">
        <f>SUMIFS('定期借地権（様式３）'!$M:$M,'定期借地権（様式３）'!$C:$C,集計表!B23)</f>
        <v>0</v>
      </c>
      <c r="O23" s="50">
        <f>SUMIFS('ユニット化改修等（様式４－１）'!$H:$H,'ユニット化改修等（様式４－１）'!$C:$C,集計表!B23)</f>
        <v>0</v>
      </c>
      <c r="P23" s="52">
        <f>SUMIFS('看取り（様式４－２）'!$H:$H,'看取り（様式４－２）'!$C:$C,集計表!B23)</f>
        <v>0</v>
      </c>
      <c r="Q23" s="51">
        <f>SUMIFS('共生型（様式４－３）'!$H:$H,'共生型（様式４－３）'!$C:$C,集計表!B23)</f>
        <v>0</v>
      </c>
      <c r="R23" s="53">
        <f>SUMIFS('民有地マッチング（様式５）'!$H:$H,'民有地マッチング（様式５）'!$C:$C,集計表!B23)</f>
        <v>0</v>
      </c>
      <c r="S23" s="54">
        <f>SUMIFS('宿舎施設整備（様式６）'!$N:$N,'宿舎施設整備（様式６）'!$C:$C,集計表!B23)</f>
        <v>0</v>
      </c>
      <c r="T23" s="55">
        <f t="shared" si="2"/>
        <v>0</v>
      </c>
    </row>
    <row r="24" spans="1:20" ht="25.15" customHeight="1">
      <c r="A24" s="48">
        <v>20</v>
      </c>
      <c r="B24" s="49" t="s">
        <v>173</v>
      </c>
      <c r="C24" s="50">
        <f>SUMIFS('地密整備（様式１－１）'!$I:$I,'地密整備（様式１－１）'!$C:$C,集計表!B24)</f>
        <v>0</v>
      </c>
      <c r="D24" s="224">
        <f>SUMIFS('大規模修繕（様式１－２）'!$J:$J,'大規模修繕（様式１－２）'!$C:$C,集計表!B24)</f>
        <v>0</v>
      </c>
      <c r="E24" s="237">
        <f>SUMIFS('レッドゾーン（様式１－３）'!$I:$I,'レッドゾーン（様式１－３）'!$C:$C,集計表!B24)</f>
        <v>0</v>
      </c>
      <c r="F24" s="288">
        <f>SUMIFS('イエローゾーン（様式１－４）'!$I:$I,'イエローゾーン（様式１－４）'!$C:$C,集計表!B24)</f>
        <v>0</v>
      </c>
      <c r="G24" s="237">
        <f>SUMIFS('代替施設整備（様式１－５）'!$I:$I,'代替施設整備（様式１－５）'!$C:$C,集計表!B24)</f>
        <v>0</v>
      </c>
      <c r="H24" s="237">
        <f>SUMIFS('既存ストック活用（様式１－６)'!$I:$I,'既存ストック活用（様式１－６)'!$C:$C,集計表!B24)</f>
        <v>0</v>
      </c>
      <c r="I24" s="237">
        <f>SUMIFS('ダウンサイジング（様式１－７)'!$I:$I,'ダウンサイジング（様式１－７)'!$C:$C,集計表!B24)</f>
        <v>0</v>
      </c>
      <c r="J24" s="237">
        <f>SUMIFS('集約・再編（様式１－８)'!$I:$I,'集約・再編（様式１－８)'!$C:$C,集計表!B24)</f>
        <v>0</v>
      </c>
      <c r="K24" s="286">
        <f>SUMIFS('開設準備（様式２－１）'!$H:$H,'開設準備（様式２－１）'!$C:$C,集計表!B24)</f>
        <v>0</v>
      </c>
      <c r="L24" s="237">
        <f>SUMIFS('大規模修繕介護テクノロジー（様式２－２）'!$I:$I,'大規模修繕介護テクノロジー（様式２－２）'!$C:$C,集計表!B24)</f>
        <v>0</v>
      </c>
      <c r="M24" s="238">
        <f>SUMIFS('介護予防拠点（様式２－３）'!$G:$G,'介護予防拠点（様式２－３）'!$C:$C,集計表!B24)</f>
        <v>0</v>
      </c>
      <c r="N24" s="53">
        <f>SUMIFS('定期借地権（様式３）'!$M:$M,'定期借地権（様式３）'!$C:$C,集計表!B24)</f>
        <v>0</v>
      </c>
      <c r="O24" s="50">
        <f>SUMIFS('ユニット化改修等（様式４－１）'!$H:$H,'ユニット化改修等（様式４－１）'!$C:$C,集計表!B24)</f>
        <v>0</v>
      </c>
      <c r="P24" s="52">
        <f>SUMIFS('看取り（様式４－２）'!$H:$H,'看取り（様式４－２）'!$C:$C,集計表!B24)</f>
        <v>0</v>
      </c>
      <c r="Q24" s="51">
        <f>SUMIFS('共生型（様式４－３）'!$H:$H,'共生型（様式４－３）'!$C:$C,集計表!B24)</f>
        <v>0</v>
      </c>
      <c r="R24" s="53">
        <f>SUMIFS('民有地マッチング（様式５）'!$H:$H,'民有地マッチング（様式５）'!$C:$C,集計表!B24)</f>
        <v>0</v>
      </c>
      <c r="S24" s="54">
        <f>SUMIFS('宿舎施設整備（様式６）'!$N:$N,'宿舎施設整備（様式６）'!$C:$C,集計表!B24)</f>
        <v>0</v>
      </c>
      <c r="T24" s="55">
        <f t="shared" si="2"/>
        <v>0</v>
      </c>
    </row>
    <row r="25" spans="1:20" ht="25.15" customHeight="1">
      <c r="A25" s="48">
        <v>21</v>
      </c>
      <c r="B25" s="49" t="s">
        <v>174</v>
      </c>
      <c r="C25" s="50">
        <f>SUMIFS('地密整備（様式１－１）'!$I:$I,'地密整備（様式１－１）'!$C:$C,集計表!B25)</f>
        <v>0</v>
      </c>
      <c r="D25" s="224">
        <f>SUMIFS('大規模修繕（様式１－２）'!$J:$J,'大規模修繕（様式１－２）'!$C:$C,集計表!B25)</f>
        <v>0</v>
      </c>
      <c r="E25" s="237">
        <f>SUMIFS('レッドゾーン（様式１－３）'!$I:$I,'レッドゾーン（様式１－３）'!$C:$C,集計表!B25)</f>
        <v>0</v>
      </c>
      <c r="F25" s="288">
        <f>SUMIFS('イエローゾーン（様式１－４）'!$I:$I,'イエローゾーン（様式１－４）'!$C:$C,集計表!B25)</f>
        <v>0</v>
      </c>
      <c r="G25" s="237">
        <f>SUMIFS('代替施設整備（様式１－５）'!$I:$I,'代替施設整備（様式１－５）'!$C:$C,集計表!B25)</f>
        <v>0</v>
      </c>
      <c r="H25" s="237">
        <f>SUMIFS('既存ストック活用（様式１－６)'!$I:$I,'既存ストック活用（様式１－６)'!$C:$C,集計表!B25)</f>
        <v>0</v>
      </c>
      <c r="I25" s="237">
        <f>SUMIFS('ダウンサイジング（様式１－７)'!$I:$I,'ダウンサイジング（様式１－７)'!$C:$C,集計表!B25)</f>
        <v>0</v>
      </c>
      <c r="J25" s="237">
        <f>SUMIFS('集約・再編（様式１－８)'!$I:$I,'集約・再編（様式１－８)'!$C:$C,集計表!B25)</f>
        <v>0</v>
      </c>
      <c r="K25" s="286">
        <f>SUMIFS('開設準備（様式２－１）'!$H:$H,'開設準備（様式２－１）'!$C:$C,集計表!B25)</f>
        <v>0</v>
      </c>
      <c r="L25" s="237">
        <f>SUMIFS('大規模修繕介護テクノロジー（様式２－２）'!$I:$I,'大規模修繕介護テクノロジー（様式２－２）'!$C:$C,集計表!B25)</f>
        <v>0</v>
      </c>
      <c r="M25" s="238">
        <f>SUMIFS('介護予防拠点（様式２－３）'!$G:$G,'介護予防拠点（様式２－３）'!$C:$C,集計表!B25)</f>
        <v>0</v>
      </c>
      <c r="N25" s="53">
        <f>SUMIFS('定期借地権（様式３）'!$M:$M,'定期借地権（様式３）'!$C:$C,集計表!B25)</f>
        <v>0</v>
      </c>
      <c r="O25" s="50">
        <f>SUMIFS('ユニット化改修等（様式４－１）'!$H:$H,'ユニット化改修等（様式４－１）'!$C:$C,集計表!B25)</f>
        <v>0</v>
      </c>
      <c r="P25" s="52">
        <f>SUMIFS('看取り（様式４－２）'!$H:$H,'看取り（様式４－２）'!$C:$C,集計表!B25)</f>
        <v>0</v>
      </c>
      <c r="Q25" s="51">
        <f>SUMIFS('共生型（様式４－３）'!$H:$H,'共生型（様式４－３）'!$C:$C,集計表!B25)</f>
        <v>0</v>
      </c>
      <c r="R25" s="53">
        <f>SUMIFS('民有地マッチング（様式５）'!$H:$H,'民有地マッチング（様式５）'!$C:$C,集計表!B25)</f>
        <v>0</v>
      </c>
      <c r="S25" s="54">
        <f>SUMIFS('宿舎施設整備（様式６）'!$N:$N,'宿舎施設整備（様式６）'!$C:$C,集計表!B25)</f>
        <v>0</v>
      </c>
      <c r="T25" s="55">
        <f t="shared" si="2"/>
        <v>0</v>
      </c>
    </row>
    <row r="26" spans="1:20" ht="25.15" customHeight="1">
      <c r="A26" s="48">
        <v>22</v>
      </c>
      <c r="B26" s="49" t="s">
        <v>175</v>
      </c>
      <c r="C26" s="50">
        <f>SUMIFS('地密整備（様式１－１）'!$I:$I,'地密整備（様式１－１）'!$C:$C,集計表!B26)</f>
        <v>0</v>
      </c>
      <c r="D26" s="224">
        <f>SUMIFS('大規模修繕（様式１－２）'!$J:$J,'大規模修繕（様式１－２）'!$C:$C,集計表!B26)</f>
        <v>0</v>
      </c>
      <c r="E26" s="237">
        <f>SUMIFS('レッドゾーン（様式１－３）'!$I:$I,'レッドゾーン（様式１－３）'!$C:$C,集計表!B26)</f>
        <v>0</v>
      </c>
      <c r="F26" s="288">
        <f>SUMIFS('イエローゾーン（様式１－４）'!$I:$I,'イエローゾーン（様式１－４）'!$C:$C,集計表!B26)</f>
        <v>0</v>
      </c>
      <c r="G26" s="237">
        <f>SUMIFS('代替施設整備（様式１－５）'!$I:$I,'代替施設整備（様式１－５）'!$C:$C,集計表!B26)</f>
        <v>0</v>
      </c>
      <c r="H26" s="237">
        <f>SUMIFS('既存ストック活用（様式１－６)'!$I:$I,'既存ストック活用（様式１－６)'!$C:$C,集計表!B26)</f>
        <v>0</v>
      </c>
      <c r="I26" s="237">
        <f>SUMIFS('ダウンサイジング（様式１－７)'!$I:$I,'ダウンサイジング（様式１－７)'!$C:$C,集計表!B26)</f>
        <v>0</v>
      </c>
      <c r="J26" s="237">
        <f>SUMIFS('集約・再編（様式１－８)'!$I:$I,'集約・再編（様式１－８)'!$C:$C,集計表!B26)</f>
        <v>0</v>
      </c>
      <c r="K26" s="286">
        <f>SUMIFS('開設準備（様式２－１）'!$H:$H,'開設準備（様式２－１）'!$C:$C,集計表!B26)</f>
        <v>0</v>
      </c>
      <c r="L26" s="237">
        <f>SUMIFS('大規模修繕介護テクノロジー（様式２－２）'!$I:$I,'大規模修繕介護テクノロジー（様式２－２）'!$C:$C,集計表!B26)</f>
        <v>0</v>
      </c>
      <c r="M26" s="238">
        <f>SUMIFS('介護予防拠点（様式２－３）'!$G:$G,'介護予防拠点（様式２－３）'!$C:$C,集計表!B26)</f>
        <v>0</v>
      </c>
      <c r="N26" s="53">
        <f>SUMIFS('定期借地権（様式３）'!$M:$M,'定期借地権（様式３）'!$C:$C,集計表!B26)</f>
        <v>0</v>
      </c>
      <c r="O26" s="50">
        <f>SUMIFS('ユニット化改修等（様式４－１）'!$H:$H,'ユニット化改修等（様式４－１）'!$C:$C,集計表!B26)</f>
        <v>0</v>
      </c>
      <c r="P26" s="52">
        <f>SUMIFS('看取り（様式４－２）'!$H:$H,'看取り（様式４－２）'!$C:$C,集計表!B26)</f>
        <v>0</v>
      </c>
      <c r="Q26" s="51">
        <f>SUMIFS('共生型（様式４－３）'!$H:$H,'共生型（様式４－３）'!$C:$C,集計表!B26)</f>
        <v>0</v>
      </c>
      <c r="R26" s="53">
        <f>SUMIFS('民有地マッチング（様式５）'!$H:$H,'民有地マッチング（様式５）'!$C:$C,集計表!B26)</f>
        <v>0</v>
      </c>
      <c r="S26" s="54">
        <f>SUMIFS('宿舎施設整備（様式６）'!$N:$N,'宿舎施設整備（様式６）'!$C:$C,集計表!B26)</f>
        <v>0</v>
      </c>
      <c r="T26" s="55">
        <f t="shared" si="2"/>
        <v>0</v>
      </c>
    </row>
    <row r="27" spans="1:20" ht="25.15" customHeight="1">
      <c r="A27" s="48">
        <v>23</v>
      </c>
      <c r="B27" s="49" t="s">
        <v>176</v>
      </c>
      <c r="C27" s="50">
        <f>SUMIFS('地密整備（様式１－１）'!$I:$I,'地密整備（様式１－１）'!$C:$C,集計表!B27)</f>
        <v>0</v>
      </c>
      <c r="D27" s="224">
        <f>SUMIFS('大規模修繕（様式１－２）'!$J:$J,'大規模修繕（様式１－２）'!$C:$C,集計表!B27)</f>
        <v>0</v>
      </c>
      <c r="E27" s="237">
        <f>SUMIFS('レッドゾーン（様式１－３）'!$I:$I,'レッドゾーン（様式１－３）'!$C:$C,集計表!B27)</f>
        <v>0</v>
      </c>
      <c r="F27" s="288">
        <f>SUMIFS('イエローゾーン（様式１－４）'!$I:$I,'イエローゾーン（様式１－４）'!$C:$C,集計表!B27)</f>
        <v>0</v>
      </c>
      <c r="G27" s="237">
        <f>SUMIFS('代替施設整備（様式１－５）'!$I:$I,'代替施設整備（様式１－５）'!$C:$C,集計表!B27)</f>
        <v>0</v>
      </c>
      <c r="H27" s="237">
        <f>SUMIFS('既存ストック活用（様式１－６)'!$I:$I,'既存ストック活用（様式１－６)'!$C:$C,集計表!B27)</f>
        <v>0</v>
      </c>
      <c r="I27" s="237">
        <f>SUMIFS('ダウンサイジング（様式１－７)'!$I:$I,'ダウンサイジング（様式１－７)'!$C:$C,集計表!B27)</f>
        <v>0</v>
      </c>
      <c r="J27" s="237">
        <f>SUMIFS('集約・再編（様式１－８)'!$I:$I,'集約・再編（様式１－８)'!$C:$C,集計表!B27)</f>
        <v>0</v>
      </c>
      <c r="K27" s="286">
        <f>SUMIFS('開設準備（様式２－１）'!$H:$H,'開設準備（様式２－１）'!$C:$C,集計表!B27)</f>
        <v>0</v>
      </c>
      <c r="L27" s="237">
        <f>SUMIFS('大規模修繕介護テクノロジー（様式２－２）'!$I:$I,'大規模修繕介護テクノロジー（様式２－２）'!$C:$C,集計表!B27)</f>
        <v>0</v>
      </c>
      <c r="M27" s="238">
        <f>SUMIFS('介護予防拠点（様式２－３）'!$G:$G,'介護予防拠点（様式２－３）'!$C:$C,集計表!B27)</f>
        <v>0</v>
      </c>
      <c r="N27" s="53">
        <f>SUMIFS('定期借地権（様式３）'!$M:$M,'定期借地権（様式３）'!$C:$C,集計表!B27)</f>
        <v>0</v>
      </c>
      <c r="O27" s="50">
        <f>SUMIFS('ユニット化改修等（様式４－１）'!$H:$H,'ユニット化改修等（様式４－１）'!$C:$C,集計表!B27)</f>
        <v>0</v>
      </c>
      <c r="P27" s="52">
        <f>SUMIFS('看取り（様式４－２）'!$H:$H,'看取り（様式４－２）'!$C:$C,集計表!B27)</f>
        <v>0</v>
      </c>
      <c r="Q27" s="51">
        <f>SUMIFS('共生型（様式４－３）'!$H:$H,'共生型（様式４－３）'!$C:$C,集計表!B27)</f>
        <v>0</v>
      </c>
      <c r="R27" s="53">
        <f>SUMIFS('民有地マッチング（様式５）'!$H:$H,'民有地マッチング（様式５）'!$C:$C,集計表!B27)</f>
        <v>0</v>
      </c>
      <c r="S27" s="54">
        <f>SUMIFS('宿舎施設整備（様式６）'!$N:$N,'宿舎施設整備（様式６）'!$C:$C,集計表!B27)</f>
        <v>0</v>
      </c>
      <c r="T27" s="55">
        <f t="shared" si="2"/>
        <v>0</v>
      </c>
    </row>
    <row r="28" spans="1:20" ht="25.15" customHeight="1">
      <c r="A28" s="48">
        <v>24</v>
      </c>
      <c r="B28" s="49" t="s">
        <v>177</v>
      </c>
      <c r="C28" s="50">
        <f>SUMIFS('地密整備（様式１－１）'!$I:$I,'地密整備（様式１－１）'!$C:$C,集計表!B28)</f>
        <v>0</v>
      </c>
      <c r="D28" s="224">
        <f>SUMIFS('大規模修繕（様式１－２）'!$J:$J,'大規模修繕（様式１－２）'!$C:$C,集計表!B28)</f>
        <v>0</v>
      </c>
      <c r="E28" s="237">
        <f>SUMIFS('レッドゾーン（様式１－３）'!$I:$I,'レッドゾーン（様式１－３）'!$C:$C,集計表!B28)</f>
        <v>0</v>
      </c>
      <c r="F28" s="288">
        <f>SUMIFS('イエローゾーン（様式１－４）'!$I:$I,'イエローゾーン（様式１－４）'!$C:$C,集計表!B28)</f>
        <v>0</v>
      </c>
      <c r="G28" s="237">
        <f>SUMIFS('代替施設整備（様式１－５）'!$I:$I,'代替施設整備（様式１－５）'!$C:$C,集計表!B28)</f>
        <v>0</v>
      </c>
      <c r="H28" s="237">
        <f>SUMIFS('既存ストック活用（様式１－６)'!$I:$I,'既存ストック活用（様式１－６)'!$C:$C,集計表!B28)</f>
        <v>0</v>
      </c>
      <c r="I28" s="237">
        <f>SUMIFS('ダウンサイジング（様式１－７)'!$I:$I,'ダウンサイジング（様式１－７)'!$C:$C,集計表!B28)</f>
        <v>0</v>
      </c>
      <c r="J28" s="237">
        <f>SUMIFS('集約・再編（様式１－８)'!$I:$I,'集約・再編（様式１－８)'!$C:$C,集計表!B28)</f>
        <v>0</v>
      </c>
      <c r="K28" s="286">
        <f>SUMIFS('開設準備（様式２－１）'!$H:$H,'開設準備（様式２－１）'!$C:$C,集計表!B28)</f>
        <v>0</v>
      </c>
      <c r="L28" s="237">
        <f>SUMIFS('大規模修繕介護テクノロジー（様式２－２）'!$I:$I,'大規模修繕介護テクノロジー（様式２－２）'!$C:$C,集計表!B28)</f>
        <v>0</v>
      </c>
      <c r="M28" s="238">
        <f>SUMIFS('介護予防拠点（様式２－３）'!$G:$G,'介護予防拠点（様式２－３）'!$C:$C,集計表!B28)</f>
        <v>0</v>
      </c>
      <c r="N28" s="53">
        <f>SUMIFS('定期借地権（様式３）'!$M:$M,'定期借地権（様式３）'!$C:$C,集計表!B28)</f>
        <v>0</v>
      </c>
      <c r="O28" s="50">
        <f>SUMIFS('ユニット化改修等（様式４－１）'!$H:$H,'ユニット化改修等（様式４－１）'!$C:$C,集計表!B28)</f>
        <v>0</v>
      </c>
      <c r="P28" s="52">
        <f>SUMIFS('看取り（様式４－２）'!$H:$H,'看取り（様式４－２）'!$C:$C,集計表!B28)</f>
        <v>0</v>
      </c>
      <c r="Q28" s="51">
        <f>SUMIFS('共生型（様式４－３）'!$H:$H,'共生型（様式４－３）'!$C:$C,集計表!B28)</f>
        <v>0</v>
      </c>
      <c r="R28" s="53">
        <f>SUMIFS('民有地マッチング（様式５）'!$H:$H,'民有地マッチング（様式５）'!$C:$C,集計表!B28)</f>
        <v>0</v>
      </c>
      <c r="S28" s="54">
        <f>SUMIFS('宿舎施設整備（様式６）'!$N:$N,'宿舎施設整備（様式６）'!$C:$C,集計表!B28)</f>
        <v>0</v>
      </c>
      <c r="T28" s="55">
        <f t="shared" si="2"/>
        <v>0</v>
      </c>
    </row>
    <row r="29" spans="1:20" ht="25.15" customHeight="1">
      <c r="A29" s="48">
        <v>25</v>
      </c>
      <c r="B29" s="49" t="s">
        <v>178</v>
      </c>
      <c r="C29" s="50">
        <f>SUMIFS('地密整備（様式１－１）'!$I:$I,'地密整備（様式１－１）'!$C:$C,集計表!B29)</f>
        <v>0</v>
      </c>
      <c r="D29" s="224">
        <f>SUMIFS('大規模修繕（様式１－２）'!$J:$J,'大規模修繕（様式１－２）'!$C:$C,集計表!B29)</f>
        <v>0</v>
      </c>
      <c r="E29" s="237">
        <f>SUMIFS('レッドゾーン（様式１－３）'!$I:$I,'レッドゾーン（様式１－３）'!$C:$C,集計表!B29)</f>
        <v>0</v>
      </c>
      <c r="F29" s="288">
        <f>SUMIFS('イエローゾーン（様式１－４）'!$I:$I,'イエローゾーン（様式１－４）'!$C:$C,集計表!B29)</f>
        <v>0</v>
      </c>
      <c r="G29" s="237">
        <f>SUMIFS('代替施設整備（様式１－５）'!$I:$I,'代替施設整備（様式１－５）'!$C:$C,集計表!B29)</f>
        <v>0</v>
      </c>
      <c r="H29" s="237">
        <f>SUMIFS('既存ストック活用（様式１－６)'!$I:$I,'既存ストック活用（様式１－６)'!$C:$C,集計表!B29)</f>
        <v>0</v>
      </c>
      <c r="I29" s="237">
        <f>SUMIFS('ダウンサイジング（様式１－７)'!$I:$I,'ダウンサイジング（様式１－７)'!$C:$C,集計表!B29)</f>
        <v>0</v>
      </c>
      <c r="J29" s="237">
        <f>SUMIFS('集約・再編（様式１－８)'!$I:$I,'集約・再編（様式１－８)'!$C:$C,集計表!B29)</f>
        <v>0</v>
      </c>
      <c r="K29" s="286">
        <f>SUMIFS('開設準備（様式２－１）'!$H:$H,'開設準備（様式２－１）'!$C:$C,集計表!B29)</f>
        <v>0</v>
      </c>
      <c r="L29" s="237">
        <f>SUMIFS('大規模修繕介護テクノロジー（様式２－２）'!$I:$I,'大規模修繕介護テクノロジー（様式２－２）'!$C:$C,集計表!B29)</f>
        <v>0</v>
      </c>
      <c r="M29" s="238">
        <f>SUMIFS('介護予防拠点（様式２－３）'!$G:$G,'介護予防拠点（様式２－３）'!$C:$C,集計表!B29)</f>
        <v>0</v>
      </c>
      <c r="N29" s="53">
        <f>SUMIFS('定期借地権（様式３）'!$M:$M,'定期借地権（様式３）'!$C:$C,集計表!B29)</f>
        <v>0</v>
      </c>
      <c r="O29" s="50">
        <f>SUMIFS('ユニット化改修等（様式４－１）'!$H:$H,'ユニット化改修等（様式４－１）'!$C:$C,集計表!B29)</f>
        <v>0</v>
      </c>
      <c r="P29" s="52">
        <f>SUMIFS('看取り（様式４－２）'!$H:$H,'看取り（様式４－２）'!$C:$C,集計表!B29)</f>
        <v>0</v>
      </c>
      <c r="Q29" s="51">
        <f>SUMIFS('共生型（様式４－３）'!$H:$H,'共生型（様式４－３）'!$C:$C,集計表!B29)</f>
        <v>0</v>
      </c>
      <c r="R29" s="53">
        <f>SUMIFS('民有地マッチング（様式５）'!$H:$H,'民有地マッチング（様式５）'!$C:$C,集計表!B29)</f>
        <v>0</v>
      </c>
      <c r="S29" s="54">
        <f>SUMIFS('宿舎施設整備（様式６）'!$N:$N,'宿舎施設整備（様式６）'!$C:$C,集計表!B29)</f>
        <v>0</v>
      </c>
      <c r="T29" s="55">
        <f t="shared" si="2"/>
        <v>0</v>
      </c>
    </row>
    <row r="30" spans="1:20" ht="25.15" customHeight="1">
      <c r="A30" s="48">
        <v>26</v>
      </c>
      <c r="B30" s="49" t="s">
        <v>179</v>
      </c>
      <c r="C30" s="50">
        <f>SUMIFS('地密整備（様式１－１）'!$I:$I,'地密整備（様式１－１）'!$C:$C,集計表!B30)</f>
        <v>0</v>
      </c>
      <c r="D30" s="224">
        <f>SUMIFS('大規模修繕（様式１－２）'!$J:$J,'大規模修繕（様式１－２）'!$C:$C,集計表!B30)</f>
        <v>0</v>
      </c>
      <c r="E30" s="237">
        <f>SUMIFS('レッドゾーン（様式１－３）'!$I:$I,'レッドゾーン（様式１－３）'!$C:$C,集計表!B30)</f>
        <v>0</v>
      </c>
      <c r="F30" s="288">
        <f>SUMIFS('イエローゾーン（様式１－４）'!$I:$I,'イエローゾーン（様式１－４）'!$C:$C,集計表!B30)</f>
        <v>0</v>
      </c>
      <c r="G30" s="237">
        <f>SUMIFS('代替施設整備（様式１－５）'!$I:$I,'代替施設整備（様式１－５）'!$C:$C,集計表!B30)</f>
        <v>0</v>
      </c>
      <c r="H30" s="237">
        <f>SUMIFS('既存ストック活用（様式１－６)'!$I:$I,'既存ストック活用（様式１－６)'!$C:$C,集計表!B30)</f>
        <v>0</v>
      </c>
      <c r="I30" s="237">
        <f>SUMIFS('ダウンサイジング（様式１－７)'!$I:$I,'ダウンサイジング（様式１－７)'!$C:$C,集計表!B30)</f>
        <v>0</v>
      </c>
      <c r="J30" s="237">
        <f>SUMIFS('集約・再編（様式１－８)'!$I:$I,'集約・再編（様式１－８)'!$C:$C,集計表!B30)</f>
        <v>0</v>
      </c>
      <c r="K30" s="286">
        <f>SUMIFS('開設準備（様式２－１）'!$H:$H,'開設準備（様式２－１）'!$C:$C,集計表!B30)</f>
        <v>0</v>
      </c>
      <c r="L30" s="237">
        <f>SUMIFS('大規模修繕介護テクノロジー（様式２－２）'!$I:$I,'大規模修繕介護テクノロジー（様式２－２）'!$C:$C,集計表!B30)</f>
        <v>0</v>
      </c>
      <c r="M30" s="238">
        <f>SUMIFS('介護予防拠点（様式２－３）'!$G:$G,'介護予防拠点（様式２－３）'!$C:$C,集計表!B30)</f>
        <v>0</v>
      </c>
      <c r="N30" s="53">
        <f>SUMIFS('定期借地権（様式３）'!$M:$M,'定期借地権（様式３）'!$C:$C,集計表!B30)</f>
        <v>0</v>
      </c>
      <c r="O30" s="50">
        <f>SUMIFS('ユニット化改修等（様式４－１）'!$H:$H,'ユニット化改修等（様式４－１）'!$C:$C,集計表!B30)</f>
        <v>0</v>
      </c>
      <c r="P30" s="52">
        <f>SUMIFS('看取り（様式４－２）'!$H:$H,'看取り（様式４－２）'!$C:$C,集計表!B30)</f>
        <v>0</v>
      </c>
      <c r="Q30" s="51">
        <f>SUMIFS('共生型（様式４－３）'!$H:$H,'共生型（様式４－３）'!$C:$C,集計表!B30)</f>
        <v>0</v>
      </c>
      <c r="R30" s="53">
        <f>SUMIFS('民有地マッチング（様式５）'!$H:$H,'民有地マッチング（様式５）'!$C:$C,集計表!B30)</f>
        <v>0</v>
      </c>
      <c r="S30" s="54">
        <f>SUMIFS('宿舎施設整備（様式６）'!$N:$N,'宿舎施設整備（様式６）'!$C:$C,集計表!B30)</f>
        <v>0</v>
      </c>
      <c r="T30" s="55">
        <f t="shared" si="2"/>
        <v>0</v>
      </c>
    </row>
    <row r="31" spans="1:20" ht="25.15" customHeight="1">
      <c r="A31" s="48">
        <v>27</v>
      </c>
      <c r="B31" s="49" t="s">
        <v>180</v>
      </c>
      <c r="C31" s="50">
        <f>SUMIFS('地密整備（様式１－１）'!$I:$I,'地密整備（様式１－１）'!$C:$C,集計表!B31)</f>
        <v>0</v>
      </c>
      <c r="D31" s="224">
        <f>SUMIFS('大規模修繕（様式１－２）'!$J:$J,'大規模修繕（様式１－２）'!$C:$C,集計表!B31)</f>
        <v>0</v>
      </c>
      <c r="E31" s="237">
        <f>SUMIFS('レッドゾーン（様式１－３）'!$I:$I,'レッドゾーン（様式１－３）'!$C:$C,集計表!B31)</f>
        <v>0</v>
      </c>
      <c r="F31" s="288">
        <f>SUMIFS('イエローゾーン（様式１－４）'!$I:$I,'イエローゾーン（様式１－４）'!$C:$C,集計表!B31)</f>
        <v>0</v>
      </c>
      <c r="G31" s="237">
        <f>SUMIFS('代替施設整備（様式１－５）'!$I:$I,'代替施設整備（様式１－５）'!$C:$C,集計表!B31)</f>
        <v>0</v>
      </c>
      <c r="H31" s="237">
        <f>SUMIFS('既存ストック活用（様式１－６)'!$I:$I,'既存ストック活用（様式１－６)'!$C:$C,集計表!B31)</f>
        <v>0</v>
      </c>
      <c r="I31" s="237">
        <f>SUMIFS('ダウンサイジング（様式１－７)'!$I:$I,'ダウンサイジング（様式１－７)'!$C:$C,集計表!B31)</f>
        <v>0</v>
      </c>
      <c r="J31" s="237">
        <f>SUMIFS('集約・再編（様式１－８)'!$I:$I,'集約・再編（様式１－８)'!$C:$C,集計表!B31)</f>
        <v>0</v>
      </c>
      <c r="K31" s="286">
        <f>SUMIFS('開設準備（様式２－１）'!$H:$H,'開設準備（様式２－１）'!$C:$C,集計表!B31)</f>
        <v>0</v>
      </c>
      <c r="L31" s="237">
        <f>SUMIFS('大規模修繕介護テクノロジー（様式２－２）'!$I:$I,'大規模修繕介護テクノロジー（様式２－２）'!$C:$C,集計表!B31)</f>
        <v>0</v>
      </c>
      <c r="M31" s="238">
        <f>SUMIFS('介護予防拠点（様式２－３）'!$G:$G,'介護予防拠点（様式２－３）'!$C:$C,集計表!B31)</f>
        <v>0</v>
      </c>
      <c r="N31" s="53">
        <f>SUMIFS('定期借地権（様式３）'!$M:$M,'定期借地権（様式３）'!$C:$C,集計表!B31)</f>
        <v>0</v>
      </c>
      <c r="O31" s="50">
        <f>SUMIFS('ユニット化改修等（様式４－１）'!$H:$H,'ユニット化改修等（様式４－１）'!$C:$C,集計表!B31)</f>
        <v>0</v>
      </c>
      <c r="P31" s="52">
        <f>SUMIFS('看取り（様式４－２）'!$H:$H,'看取り（様式４－２）'!$C:$C,集計表!B31)</f>
        <v>0</v>
      </c>
      <c r="Q31" s="51">
        <f>SUMIFS('共生型（様式４－３）'!$H:$H,'共生型（様式４－３）'!$C:$C,集計表!B31)</f>
        <v>0</v>
      </c>
      <c r="R31" s="53">
        <f>SUMIFS('民有地マッチング（様式５）'!$H:$H,'民有地マッチング（様式５）'!$C:$C,集計表!B31)</f>
        <v>0</v>
      </c>
      <c r="S31" s="54">
        <f>SUMIFS('宿舎施設整備（様式６）'!$N:$N,'宿舎施設整備（様式６）'!$C:$C,集計表!B31)</f>
        <v>0</v>
      </c>
      <c r="T31" s="55">
        <f t="shared" si="2"/>
        <v>0</v>
      </c>
    </row>
    <row r="32" spans="1:20" ht="25.15" customHeight="1">
      <c r="A32" s="48">
        <v>28</v>
      </c>
      <c r="B32" s="49" t="s">
        <v>181</v>
      </c>
      <c r="C32" s="50">
        <f>SUMIFS('地密整備（様式１－１）'!$I:$I,'地密整備（様式１－１）'!$C:$C,集計表!B32)</f>
        <v>0</v>
      </c>
      <c r="D32" s="224">
        <f>SUMIFS('大規模修繕（様式１－２）'!$J:$J,'大規模修繕（様式１－２）'!$C:$C,集計表!B32)</f>
        <v>0</v>
      </c>
      <c r="E32" s="237">
        <f>SUMIFS('レッドゾーン（様式１－３）'!$I:$I,'レッドゾーン（様式１－３）'!$C:$C,集計表!B32)</f>
        <v>0</v>
      </c>
      <c r="F32" s="288">
        <f>SUMIFS('イエローゾーン（様式１－４）'!$I:$I,'イエローゾーン（様式１－４）'!$C:$C,集計表!B32)</f>
        <v>0</v>
      </c>
      <c r="G32" s="237">
        <f>SUMIFS('代替施設整備（様式１－５）'!$I:$I,'代替施設整備（様式１－５）'!$C:$C,集計表!B32)</f>
        <v>0</v>
      </c>
      <c r="H32" s="237">
        <f>SUMIFS('既存ストック活用（様式１－６)'!$I:$I,'既存ストック活用（様式１－６)'!$C:$C,集計表!B32)</f>
        <v>0</v>
      </c>
      <c r="I32" s="237">
        <f>SUMIFS('ダウンサイジング（様式１－７)'!$I:$I,'ダウンサイジング（様式１－７)'!$C:$C,集計表!B32)</f>
        <v>0</v>
      </c>
      <c r="J32" s="237">
        <f>SUMIFS('集約・再編（様式１－８)'!$I:$I,'集約・再編（様式１－８)'!$C:$C,集計表!B32)</f>
        <v>0</v>
      </c>
      <c r="K32" s="286">
        <f>SUMIFS('開設準備（様式２－１）'!$H:$H,'開設準備（様式２－１）'!$C:$C,集計表!B32)</f>
        <v>0</v>
      </c>
      <c r="L32" s="237">
        <f>SUMIFS('大規模修繕介護テクノロジー（様式２－２）'!$I:$I,'大規模修繕介護テクノロジー（様式２－２）'!$C:$C,集計表!B32)</f>
        <v>0</v>
      </c>
      <c r="M32" s="238">
        <f>SUMIFS('介護予防拠点（様式２－３）'!$G:$G,'介護予防拠点（様式２－３）'!$C:$C,集計表!B32)</f>
        <v>0</v>
      </c>
      <c r="N32" s="53">
        <f>SUMIFS('定期借地権（様式３）'!$M:$M,'定期借地権（様式３）'!$C:$C,集計表!B32)</f>
        <v>0</v>
      </c>
      <c r="O32" s="50">
        <f>SUMIFS('ユニット化改修等（様式４－１）'!$H:$H,'ユニット化改修等（様式４－１）'!$C:$C,集計表!B32)</f>
        <v>0</v>
      </c>
      <c r="P32" s="52">
        <f>SUMIFS('看取り（様式４－２）'!$H:$H,'看取り（様式４－２）'!$C:$C,集計表!B32)</f>
        <v>0</v>
      </c>
      <c r="Q32" s="51">
        <f>SUMIFS('共生型（様式４－３）'!$H:$H,'共生型（様式４－３）'!$C:$C,集計表!B32)</f>
        <v>0</v>
      </c>
      <c r="R32" s="53">
        <f>SUMIFS('民有地マッチング（様式５）'!$H:$H,'民有地マッチング（様式５）'!$C:$C,集計表!B32)</f>
        <v>0</v>
      </c>
      <c r="S32" s="54">
        <f>SUMIFS('宿舎施設整備（様式６）'!$N:$N,'宿舎施設整備（様式６）'!$C:$C,集計表!B32)</f>
        <v>0</v>
      </c>
      <c r="T32" s="55">
        <f t="shared" si="2"/>
        <v>0</v>
      </c>
    </row>
    <row r="33" spans="1:20" ht="25.15" customHeight="1">
      <c r="A33" s="48">
        <v>29</v>
      </c>
      <c r="B33" s="49" t="s">
        <v>182</v>
      </c>
      <c r="C33" s="50">
        <f>SUMIFS('地密整備（様式１－１）'!$I:$I,'地密整備（様式１－１）'!$C:$C,集計表!B33)</f>
        <v>0</v>
      </c>
      <c r="D33" s="224">
        <f>SUMIFS('大規模修繕（様式１－２）'!$J:$J,'大規模修繕（様式１－２）'!$C:$C,集計表!B33)</f>
        <v>0</v>
      </c>
      <c r="E33" s="237">
        <f>SUMIFS('レッドゾーン（様式１－３）'!$I:$I,'レッドゾーン（様式１－３）'!$C:$C,集計表!B33)</f>
        <v>0</v>
      </c>
      <c r="F33" s="288">
        <f>SUMIFS('イエローゾーン（様式１－４）'!$I:$I,'イエローゾーン（様式１－４）'!$C:$C,集計表!B33)</f>
        <v>0</v>
      </c>
      <c r="G33" s="237">
        <f>SUMIFS('代替施設整備（様式１－５）'!$I:$I,'代替施設整備（様式１－５）'!$C:$C,集計表!B33)</f>
        <v>0</v>
      </c>
      <c r="H33" s="237">
        <f>SUMIFS('既存ストック活用（様式１－６)'!$I:$I,'既存ストック活用（様式１－６)'!$C:$C,集計表!B33)</f>
        <v>0</v>
      </c>
      <c r="I33" s="237">
        <f>SUMIFS('ダウンサイジング（様式１－７)'!$I:$I,'ダウンサイジング（様式１－７)'!$C:$C,集計表!B33)</f>
        <v>0</v>
      </c>
      <c r="J33" s="237">
        <f>SUMIFS('集約・再編（様式１－８)'!$I:$I,'集約・再編（様式１－８)'!$C:$C,集計表!B33)</f>
        <v>0</v>
      </c>
      <c r="K33" s="286">
        <f>SUMIFS('開設準備（様式２－１）'!$H:$H,'開設準備（様式２－１）'!$C:$C,集計表!B33)</f>
        <v>0</v>
      </c>
      <c r="L33" s="237">
        <f>SUMIFS('大規模修繕介護テクノロジー（様式２－２）'!$I:$I,'大規模修繕介護テクノロジー（様式２－２）'!$C:$C,集計表!B33)</f>
        <v>0</v>
      </c>
      <c r="M33" s="238">
        <f>SUMIFS('介護予防拠点（様式２－３）'!$G:$G,'介護予防拠点（様式２－３）'!$C:$C,集計表!B33)</f>
        <v>0</v>
      </c>
      <c r="N33" s="53">
        <f>SUMIFS('定期借地権（様式３）'!$M:$M,'定期借地権（様式３）'!$C:$C,集計表!B33)</f>
        <v>0</v>
      </c>
      <c r="O33" s="50">
        <f>SUMIFS('ユニット化改修等（様式４－１）'!$H:$H,'ユニット化改修等（様式４－１）'!$C:$C,集計表!B33)</f>
        <v>0</v>
      </c>
      <c r="P33" s="52">
        <f>SUMIFS('看取り（様式４－２）'!$H:$H,'看取り（様式４－２）'!$C:$C,集計表!B33)</f>
        <v>0</v>
      </c>
      <c r="Q33" s="51">
        <f>SUMIFS('共生型（様式４－３）'!$H:$H,'共生型（様式４－３）'!$C:$C,集計表!B33)</f>
        <v>0</v>
      </c>
      <c r="R33" s="53">
        <f>SUMIFS('民有地マッチング（様式５）'!$H:$H,'民有地マッチング（様式５）'!$C:$C,集計表!B33)</f>
        <v>0</v>
      </c>
      <c r="S33" s="54">
        <f>SUMIFS('宿舎施設整備（様式６）'!$N:$N,'宿舎施設整備（様式６）'!$C:$C,集計表!B33)</f>
        <v>0</v>
      </c>
      <c r="T33" s="55">
        <f t="shared" si="2"/>
        <v>0</v>
      </c>
    </row>
    <row r="34" spans="1:20" ht="25.15" customHeight="1">
      <c r="A34" s="48">
        <v>30</v>
      </c>
      <c r="B34" s="49" t="s">
        <v>183</v>
      </c>
      <c r="C34" s="50">
        <f>SUMIFS('地密整備（様式１－１）'!$I:$I,'地密整備（様式１－１）'!$C:$C,集計表!B34)</f>
        <v>0</v>
      </c>
      <c r="D34" s="224">
        <f>SUMIFS('大規模修繕（様式１－２）'!$J:$J,'大規模修繕（様式１－２）'!$C:$C,集計表!B34)</f>
        <v>0</v>
      </c>
      <c r="E34" s="237">
        <f>SUMIFS('レッドゾーン（様式１－３）'!$I:$I,'レッドゾーン（様式１－３）'!$C:$C,集計表!B34)</f>
        <v>0</v>
      </c>
      <c r="F34" s="288">
        <f>SUMIFS('イエローゾーン（様式１－４）'!$I:$I,'イエローゾーン（様式１－４）'!$C:$C,集計表!B34)</f>
        <v>0</v>
      </c>
      <c r="G34" s="237">
        <f>SUMIFS('代替施設整備（様式１－５）'!$I:$I,'代替施設整備（様式１－５）'!$C:$C,集計表!B34)</f>
        <v>0</v>
      </c>
      <c r="H34" s="237">
        <f>SUMIFS('既存ストック活用（様式１－６)'!$I:$I,'既存ストック活用（様式１－６)'!$C:$C,集計表!B34)</f>
        <v>0</v>
      </c>
      <c r="I34" s="237">
        <f>SUMIFS('ダウンサイジング（様式１－７)'!$I:$I,'ダウンサイジング（様式１－７)'!$C:$C,集計表!B34)</f>
        <v>0</v>
      </c>
      <c r="J34" s="237">
        <f>SUMIFS('集約・再編（様式１－８)'!$I:$I,'集約・再編（様式１－８)'!$C:$C,集計表!B34)</f>
        <v>0</v>
      </c>
      <c r="K34" s="286">
        <f>SUMIFS('開設準備（様式２－１）'!$H:$H,'開設準備（様式２－１）'!$C:$C,集計表!B34)</f>
        <v>0</v>
      </c>
      <c r="L34" s="237">
        <f>SUMIFS('大規模修繕介護テクノロジー（様式２－２）'!$I:$I,'大規模修繕介護テクノロジー（様式２－２）'!$C:$C,集計表!B34)</f>
        <v>0</v>
      </c>
      <c r="M34" s="238">
        <f>SUMIFS('介護予防拠点（様式２－３）'!$G:$G,'介護予防拠点（様式２－３）'!$C:$C,集計表!B34)</f>
        <v>0</v>
      </c>
      <c r="N34" s="53">
        <f>SUMIFS('定期借地権（様式３）'!$M:$M,'定期借地権（様式３）'!$C:$C,集計表!B34)</f>
        <v>0</v>
      </c>
      <c r="O34" s="50">
        <f>SUMIFS('ユニット化改修等（様式４－１）'!$H:$H,'ユニット化改修等（様式４－１）'!$C:$C,集計表!B34)</f>
        <v>0</v>
      </c>
      <c r="P34" s="52">
        <f>SUMIFS('看取り（様式４－２）'!$H:$H,'看取り（様式４－２）'!$C:$C,集計表!B34)</f>
        <v>0</v>
      </c>
      <c r="Q34" s="51">
        <f>SUMIFS('共生型（様式４－３）'!$H:$H,'共生型（様式４－３）'!$C:$C,集計表!B34)</f>
        <v>0</v>
      </c>
      <c r="R34" s="53">
        <f>SUMIFS('民有地マッチング（様式５）'!$H:$H,'民有地マッチング（様式５）'!$C:$C,集計表!B34)</f>
        <v>0</v>
      </c>
      <c r="S34" s="54">
        <f>SUMIFS('宿舎施設整備（様式６）'!$N:$N,'宿舎施設整備（様式６）'!$C:$C,集計表!B34)</f>
        <v>0</v>
      </c>
      <c r="T34" s="55">
        <f t="shared" si="2"/>
        <v>0</v>
      </c>
    </row>
    <row r="35" spans="1:20" ht="25.15" customHeight="1">
      <c r="A35" s="48">
        <v>31</v>
      </c>
      <c r="B35" s="49" t="s">
        <v>184</v>
      </c>
      <c r="C35" s="50">
        <f>SUMIFS('地密整備（様式１－１）'!$I:$I,'地密整備（様式１－１）'!$C:$C,集計表!B35)</f>
        <v>0</v>
      </c>
      <c r="D35" s="224">
        <f>SUMIFS('大規模修繕（様式１－２）'!$J:$J,'大規模修繕（様式１－２）'!$C:$C,集計表!B35)</f>
        <v>0</v>
      </c>
      <c r="E35" s="237">
        <f>SUMIFS('レッドゾーン（様式１－３）'!$I:$I,'レッドゾーン（様式１－３）'!$C:$C,集計表!B35)</f>
        <v>0</v>
      </c>
      <c r="F35" s="288">
        <f>SUMIFS('イエローゾーン（様式１－４）'!$I:$I,'イエローゾーン（様式１－４）'!$C:$C,集計表!B35)</f>
        <v>0</v>
      </c>
      <c r="G35" s="237">
        <f>SUMIFS('代替施設整備（様式１－５）'!$I:$I,'代替施設整備（様式１－５）'!$C:$C,集計表!B35)</f>
        <v>0</v>
      </c>
      <c r="H35" s="237">
        <f>SUMIFS('既存ストック活用（様式１－６)'!$I:$I,'既存ストック活用（様式１－６)'!$C:$C,集計表!B35)</f>
        <v>0</v>
      </c>
      <c r="I35" s="237">
        <f>SUMIFS('ダウンサイジング（様式１－７)'!$I:$I,'ダウンサイジング（様式１－７)'!$C:$C,集計表!B35)</f>
        <v>0</v>
      </c>
      <c r="J35" s="237">
        <f>SUMIFS('集約・再編（様式１－８)'!$I:$I,'集約・再編（様式１－８)'!$C:$C,集計表!B35)</f>
        <v>0</v>
      </c>
      <c r="K35" s="286">
        <f>SUMIFS('開設準備（様式２－１）'!$H:$H,'開設準備（様式２－１）'!$C:$C,集計表!B35)</f>
        <v>0</v>
      </c>
      <c r="L35" s="237">
        <f>SUMIFS('大規模修繕介護テクノロジー（様式２－２）'!$I:$I,'大規模修繕介護テクノロジー（様式２－２）'!$C:$C,集計表!B35)</f>
        <v>0</v>
      </c>
      <c r="M35" s="238">
        <f>SUMIFS('介護予防拠点（様式２－３）'!$G:$G,'介護予防拠点（様式２－３）'!$C:$C,集計表!B35)</f>
        <v>0</v>
      </c>
      <c r="N35" s="53">
        <f>SUMIFS('定期借地権（様式３）'!$M:$M,'定期借地権（様式３）'!$C:$C,集計表!B35)</f>
        <v>0</v>
      </c>
      <c r="O35" s="50">
        <f>SUMIFS('ユニット化改修等（様式４－１）'!$H:$H,'ユニット化改修等（様式４－１）'!$C:$C,集計表!B35)</f>
        <v>0</v>
      </c>
      <c r="P35" s="52">
        <f>SUMIFS('看取り（様式４－２）'!$H:$H,'看取り（様式４－２）'!$C:$C,集計表!B35)</f>
        <v>0</v>
      </c>
      <c r="Q35" s="51">
        <f>SUMIFS('共生型（様式４－３）'!$H:$H,'共生型（様式４－３）'!$C:$C,集計表!B35)</f>
        <v>0</v>
      </c>
      <c r="R35" s="53">
        <f>SUMIFS('民有地マッチング（様式５）'!$H:$H,'民有地マッチング（様式５）'!$C:$C,集計表!B35)</f>
        <v>0</v>
      </c>
      <c r="S35" s="54">
        <f>SUMIFS('宿舎施設整備（様式６）'!$N:$N,'宿舎施設整備（様式６）'!$C:$C,集計表!B35)</f>
        <v>0</v>
      </c>
      <c r="T35" s="55">
        <f t="shared" si="2"/>
        <v>0</v>
      </c>
    </row>
    <row r="36" spans="1:20" ht="25.15" customHeight="1">
      <c r="A36" s="48">
        <v>32</v>
      </c>
      <c r="B36" s="49" t="s">
        <v>185</v>
      </c>
      <c r="C36" s="50">
        <f>SUMIFS('地密整備（様式１－１）'!$I:$I,'地密整備（様式１－１）'!$C:$C,集計表!B36)</f>
        <v>0</v>
      </c>
      <c r="D36" s="224">
        <f>SUMIFS('大規模修繕（様式１－２）'!$J:$J,'大規模修繕（様式１－２）'!$C:$C,集計表!B36)</f>
        <v>0</v>
      </c>
      <c r="E36" s="237">
        <f>SUMIFS('レッドゾーン（様式１－３）'!$I:$I,'レッドゾーン（様式１－３）'!$C:$C,集計表!B36)</f>
        <v>0</v>
      </c>
      <c r="F36" s="288">
        <f>SUMIFS('イエローゾーン（様式１－４）'!$I:$I,'イエローゾーン（様式１－４）'!$C:$C,集計表!B36)</f>
        <v>0</v>
      </c>
      <c r="G36" s="237">
        <f>SUMIFS('代替施設整備（様式１－５）'!$I:$I,'代替施設整備（様式１－５）'!$C:$C,集計表!B36)</f>
        <v>0</v>
      </c>
      <c r="H36" s="237">
        <f>SUMIFS('既存ストック活用（様式１－６)'!$I:$I,'既存ストック活用（様式１－６)'!$C:$C,集計表!B36)</f>
        <v>0</v>
      </c>
      <c r="I36" s="237">
        <f>SUMIFS('ダウンサイジング（様式１－７)'!$I:$I,'ダウンサイジング（様式１－７)'!$C:$C,集計表!B36)</f>
        <v>0</v>
      </c>
      <c r="J36" s="237">
        <f>SUMIFS('集約・再編（様式１－８)'!$I:$I,'集約・再編（様式１－８)'!$C:$C,集計表!B36)</f>
        <v>0</v>
      </c>
      <c r="K36" s="286">
        <f>SUMIFS('開設準備（様式２－１）'!$H:$H,'開設準備（様式２－１）'!$C:$C,集計表!B36)</f>
        <v>0</v>
      </c>
      <c r="L36" s="237">
        <f>SUMIFS('大規模修繕介護テクノロジー（様式２－２）'!$I:$I,'大規模修繕介護テクノロジー（様式２－２）'!$C:$C,集計表!B36)</f>
        <v>0</v>
      </c>
      <c r="M36" s="238">
        <f>SUMIFS('介護予防拠点（様式２－３）'!$G:$G,'介護予防拠点（様式２－３）'!$C:$C,集計表!B36)</f>
        <v>0</v>
      </c>
      <c r="N36" s="53">
        <f>SUMIFS('定期借地権（様式３）'!$M:$M,'定期借地権（様式３）'!$C:$C,集計表!B36)</f>
        <v>0</v>
      </c>
      <c r="O36" s="50">
        <f>SUMIFS('ユニット化改修等（様式４－１）'!$H:$H,'ユニット化改修等（様式４－１）'!$C:$C,集計表!B36)</f>
        <v>0</v>
      </c>
      <c r="P36" s="52">
        <f>SUMIFS('看取り（様式４－２）'!$H:$H,'看取り（様式４－２）'!$C:$C,集計表!B36)</f>
        <v>0</v>
      </c>
      <c r="Q36" s="51">
        <f>SUMIFS('共生型（様式４－３）'!$H:$H,'共生型（様式４－３）'!$C:$C,集計表!B36)</f>
        <v>0</v>
      </c>
      <c r="R36" s="53">
        <f>SUMIFS('民有地マッチング（様式５）'!$H:$H,'民有地マッチング（様式５）'!$C:$C,集計表!B36)</f>
        <v>0</v>
      </c>
      <c r="S36" s="54">
        <f>SUMIFS('宿舎施設整備（様式６）'!$N:$N,'宿舎施設整備（様式６）'!$C:$C,集計表!B36)</f>
        <v>0</v>
      </c>
      <c r="T36" s="55">
        <f t="shared" si="2"/>
        <v>0</v>
      </c>
    </row>
    <row r="37" spans="1:20" ht="25.15" customHeight="1" thickBot="1">
      <c r="A37" s="48">
        <v>33</v>
      </c>
      <c r="B37" s="49" t="s">
        <v>186</v>
      </c>
      <c r="C37" s="50">
        <f>SUMIFS('地密整備（様式１－１）'!$I:$I,'地密整備（様式１－１）'!$C:$C,集計表!B37)</f>
        <v>0</v>
      </c>
      <c r="D37" s="224">
        <f>SUMIFS('大規模修繕（様式１－２）'!$J:$J,'大規模修繕（様式１－２）'!$C:$C,集計表!B37)</f>
        <v>0</v>
      </c>
      <c r="E37" s="235">
        <f>SUMIFS('レッドゾーン（様式１－３）'!$I:$I,'レッドゾーン（様式１－３）'!$C:$C,集計表!B37)</f>
        <v>0</v>
      </c>
      <c r="F37" s="236">
        <f>SUMIFS('イエローゾーン（様式１－４）'!$I:$I,'イエローゾーン（様式１－４）'!$C:$C,集計表!B37)</f>
        <v>0</v>
      </c>
      <c r="G37" s="237">
        <f>SUMIFS('代替施設整備（様式１－５）'!$I:$I,'代替施設整備（様式１－５）'!$C:$C,集計表!B37)</f>
        <v>0</v>
      </c>
      <c r="H37" s="237">
        <f>SUMIFS('既存ストック活用（様式１－６)'!$I:$I,'既存ストック活用（様式１－６)'!$C:$C,集計表!B37)</f>
        <v>0</v>
      </c>
      <c r="I37" s="237">
        <f>SUMIFS('ダウンサイジング（様式１－７)'!$I:$I,'ダウンサイジング（様式１－７)'!$C:$C,集計表!B37)</f>
        <v>0</v>
      </c>
      <c r="J37" s="237">
        <f>SUMIFS('集約・再編（様式１－８)'!$I:$I,'集約・再編（様式１－８)'!$C:$C,集計表!B37)</f>
        <v>0</v>
      </c>
      <c r="K37" s="286">
        <f>SUMIFS('開設準備（様式２－１）'!$H:$H,'開設準備（様式２－１）'!$C:$C,集計表!B37)</f>
        <v>0</v>
      </c>
      <c r="L37" s="235">
        <f>SUMIFS('大規模修繕介護テクノロジー（様式２－２）'!$I:$I,'大規模修繕介護テクノロジー（様式２－２）'!$C:$C,集計表!B37)</f>
        <v>0</v>
      </c>
      <c r="M37" s="236">
        <f>SUMIFS('介護予防拠点（様式２－３）'!$G:$G,'介護予防拠点（様式２－３）'!$C:$C,集計表!B37)</f>
        <v>0</v>
      </c>
      <c r="N37" s="53">
        <f>SUMIFS('定期借地権（様式３）'!$M:$M,'定期借地権（様式３）'!$C:$C,集計表!B37)</f>
        <v>0</v>
      </c>
      <c r="O37" s="50">
        <f>SUMIFS('ユニット化改修等（様式４－１）'!$H:$H,'ユニット化改修等（様式４－１）'!$C:$C,集計表!B37)</f>
        <v>0</v>
      </c>
      <c r="P37" s="52">
        <f>SUMIFS('看取り（様式４－２）'!$H:$H,'看取り（様式４－２）'!$C:$C,集計表!B37)</f>
        <v>0</v>
      </c>
      <c r="Q37" s="51">
        <f>SUMIFS('共生型（様式４－３）'!$H:$H,'共生型（様式４－３）'!$C:$C,集計表!B37)</f>
        <v>0</v>
      </c>
      <c r="R37" s="53">
        <f>SUMIFS('民有地マッチング（様式５）'!$H:$H,'民有地マッチング（様式５）'!$C:$C,集計表!B37)</f>
        <v>0</v>
      </c>
      <c r="S37" s="54">
        <f>SUMIFS('宿舎施設整備（様式６）'!$N:$N,'宿舎施設整備（様式６）'!$C:$C,集計表!B37)</f>
        <v>0</v>
      </c>
      <c r="T37" s="55">
        <f t="shared" ref="T37" si="3">SUM(C37:S37)</f>
        <v>0</v>
      </c>
    </row>
    <row r="38" spans="1:20" ht="25.15" customHeight="1" thickTop="1">
      <c r="A38" s="225"/>
      <c r="B38" s="226" t="s">
        <v>150</v>
      </c>
      <c r="C38" s="227">
        <f>SUM(C5:C37)</f>
        <v>0</v>
      </c>
      <c r="D38" s="228">
        <f>SUM(D5:D37)</f>
        <v>0</v>
      </c>
      <c r="E38" s="228">
        <f t="shared" ref="E38:R38" si="4">SUM(E5:E37)</f>
        <v>0</v>
      </c>
      <c r="F38" s="228">
        <f>SUM(F5:F37)</f>
        <v>0</v>
      </c>
      <c r="G38" s="228">
        <f t="shared" ref="G38:J38" si="5">SUM(G5:G37)</f>
        <v>0</v>
      </c>
      <c r="H38" s="228">
        <f t="shared" si="5"/>
        <v>0</v>
      </c>
      <c r="I38" s="228">
        <f t="shared" si="5"/>
        <v>0</v>
      </c>
      <c r="J38" s="228">
        <f t="shared" si="5"/>
        <v>0</v>
      </c>
      <c r="K38" s="229">
        <f t="shared" si="4"/>
        <v>0</v>
      </c>
      <c r="L38" s="228">
        <f>SUM(L5:L37)</f>
        <v>0</v>
      </c>
      <c r="M38" s="228">
        <f t="shared" si="4"/>
        <v>0</v>
      </c>
      <c r="N38" s="229">
        <f>SUM(N5:N37)</f>
        <v>0</v>
      </c>
      <c r="O38" s="229">
        <f t="shared" si="4"/>
        <v>0</v>
      </c>
      <c r="P38" s="228">
        <f t="shared" si="4"/>
        <v>0</v>
      </c>
      <c r="Q38" s="228">
        <f t="shared" si="4"/>
        <v>0</v>
      </c>
      <c r="R38" s="229">
        <f t="shared" si="4"/>
        <v>0</v>
      </c>
      <c r="S38" s="230">
        <f>SUM(S5:S37)</f>
        <v>0</v>
      </c>
      <c r="T38" s="231">
        <f>SUM(T5:T37)</f>
        <v>0</v>
      </c>
    </row>
  </sheetData>
  <autoFilter ref="A4:T4" xr:uid="{00000000-0009-0000-0000-000000000000}"/>
  <mergeCells count="2">
    <mergeCell ref="O2:Q2"/>
    <mergeCell ref="O3:Q3"/>
  </mergeCells>
  <phoneticPr fontId="1"/>
  <printOptions horizontalCentered="1"/>
  <pageMargins left="0.39370078740157483" right="0.39370078740157483" top="0.59055118110236227" bottom="0.59055118110236227" header="0.31496062992125984" footer="0.31496062992125984"/>
  <pageSetup paperSize="9" scale="4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1EFA7-B562-4B41-A627-AFE32189B90D}">
  <sheetPr>
    <tabColor theme="5"/>
    <pageSetUpPr fitToPage="1"/>
  </sheetPr>
  <dimension ref="A1:T50"/>
  <sheetViews>
    <sheetView view="pageBreakPreview" topLeftCell="A14" zoomScaleNormal="100" zoomScaleSheetLayoutView="100" workbookViewId="0">
      <selection activeCell="J34" sqref="J34"/>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15.25" style="2" customWidth="1"/>
    <col min="6" max="6" width="7.25" style="2" customWidth="1"/>
    <col min="7" max="7" width="6.75" style="2" bestFit="1" customWidth="1"/>
    <col min="8" max="8" width="6.75" style="2" customWidth="1"/>
    <col min="9" max="9" width="9.5" style="2" bestFit="1" customWidth="1"/>
    <col min="10" max="10" width="9.5" style="2" customWidth="1"/>
    <col min="11" max="11" width="21.125" style="2" customWidth="1"/>
    <col min="12" max="12" width="31.125" style="2" customWidth="1"/>
    <col min="13" max="14" width="10.25" style="2" customWidth="1"/>
    <col min="15" max="15" width="42.625" style="2" customWidth="1"/>
    <col min="16" max="16" width="31.125" style="2" customWidth="1"/>
    <col min="17" max="17" width="43.25" style="2" customWidth="1"/>
    <col min="18" max="19" width="5.75" style="2" bestFit="1" customWidth="1"/>
    <col min="20" max="20" width="6.75" style="2" bestFit="1" customWidth="1"/>
    <col min="21" max="16384" width="2.25" style="2"/>
  </cols>
  <sheetData>
    <row r="1" spans="1:20" ht="17.25">
      <c r="B1" s="1" t="s">
        <v>338</v>
      </c>
      <c r="C1" s="1"/>
      <c r="D1" s="1"/>
      <c r="E1" s="1"/>
    </row>
    <row r="2" spans="1:20" ht="19.899999999999999" customHeight="1">
      <c r="B2" s="264" t="str">
        <f>'地密整備（様式１－１）'!B2</f>
        <v>令和９年度</v>
      </c>
      <c r="D2" s="264" t="s">
        <v>364</v>
      </c>
      <c r="F2" s="264"/>
      <c r="G2" s="264"/>
      <c r="H2" s="264"/>
      <c r="I2" s="264"/>
      <c r="J2" s="264"/>
      <c r="K2" s="264"/>
      <c r="L2" s="264"/>
      <c r="M2" s="264"/>
      <c r="N2" s="264"/>
      <c r="O2" s="264"/>
      <c r="P2" s="264"/>
      <c r="Q2" s="264"/>
    </row>
    <row r="3" spans="1:20" ht="27.75" customHeight="1">
      <c r="E3" s="137"/>
      <c r="F3" s="137"/>
      <c r="G3" s="137"/>
      <c r="H3" s="137"/>
      <c r="I3" s="137"/>
      <c r="J3" s="137"/>
      <c r="K3" s="137"/>
      <c r="L3" s="137"/>
      <c r="M3" s="137"/>
      <c r="N3" s="137"/>
      <c r="O3" s="137"/>
      <c r="P3" s="137"/>
      <c r="Q3" s="137"/>
    </row>
    <row r="4" spans="1:20" ht="27.75" customHeight="1">
      <c r="E4" s="137"/>
      <c r="F4" s="137"/>
      <c r="G4" s="137"/>
      <c r="H4" s="137"/>
      <c r="I4" s="137"/>
      <c r="J4" s="137"/>
      <c r="K4" s="137"/>
      <c r="L4" s="137"/>
      <c r="M4" s="137"/>
      <c r="N4" s="137"/>
      <c r="O4" s="137"/>
      <c r="P4" s="137"/>
      <c r="Q4" s="137"/>
    </row>
    <row r="5" spans="1:20" ht="27.75" customHeight="1">
      <c r="E5" s="137"/>
      <c r="F5" s="137"/>
      <c r="G5" s="137"/>
      <c r="H5" s="137"/>
      <c r="I5" s="137"/>
      <c r="J5" s="137"/>
      <c r="K5" s="137"/>
      <c r="L5" s="137"/>
      <c r="M5" s="137"/>
      <c r="N5" s="137"/>
      <c r="O5" s="137"/>
      <c r="P5" s="137"/>
      <c r="Q5" s="137"/>
    </row>
    <row r="6" spans="1:20" ht="27.75" customHeight="1">
      <c r="E6" s="137"/>
      <c r="F6" s="137"/>
      <c r="G6" s="137"/>
      <c r="H6" s="137"/>
      <c r="I6" s="137"/>
      <c r="J6" s="137"/>
      <c r="K6" s="137"/>
      <c r="L6" s="137"/>
      <c r="M6" s="137"/>
      <c r="N6" s="137"/>
      <c r="O6" s="137"/>
      <c r="P6" s="137"/>
      <c r="Q6" s="137"/>
    </row>
    <row r="7" spans="1:20" ht="27.75" customHeight="1">
      <c r="E7" s="137"/>
      <c r="F7" s="137"/>
      <c r="G7" s="137"/>
      <c r="H7" s="137"/>
      <c r="I7" s="137"/>
      <c r="J7" s="137"/>
      <c r="K7" s="137"/>
      <c r="L7" s="137"/>
      <c r="M7" s="137"/>
      <c r="N7" s="137"/>
      <c r="O7" s="137"/>
      <c r="P7" s="137"/>
      <c r="Q7" s="137"/>
    </row>
    <row r="8" spans="1:20" ht="27.75" customHeight="1">
      <c r="E8" s="137"/>
      <c r="F8" s="137"/>
      <c r="G8" s="137"/>
      <c r="H8" s="137"/>
      <c r="I8" s="137"/>
      <c r="J8" s="137"/>
      <c r="K8" s="137"/>
      <c r="L8" s="137"/>
      <c r="M8" s="137"/>
      <c r="N8" s="137"/>
      <c r="O8" s="137"/>
      <c r="P8" s="137"/>
      <c r="Q8" s="137"/>
    </row>
    <row r="9" spans="1:20" ht="27.75" customHeight="1"/>
    <row r="10" spans="1:20" s="67" customFormat="1" ht="24" customHeight="1">
      <c r="A10" s="173" t="s">
        <v>209</v>
      </c>
      <c r="B10" s="78" t="s">
        <v>136</v>
      </c>
      <c r="C10" s="160"/>
      <c r="D10" s="165" t="s">
        <v>340</v>
      </c>
      <c r="E10" s="166" t="s">
        <v>110</v>
      </c>
      <c r="F10" s="167">
        <v>29</v>
      </c>
      <c r="G10" s="167">
        <v>5960</v>
      </c>
      <c r="H10" s="168">
        <v>100</v>
      </c>
      <c r="I10" s="168">
        <f>F10*G10*H10/100</f>
        <v>172840</v>
      </c>
      <c r="J10" s="168" t="s">
        <v>295</v>
      </c>
      <c r="K10" s="166" t="s">
        <v>341</v>
      </c>
      <c r="L10" s="169" t="s">
        <v>342</v>
      </c>
      <c r="M10" s="170">
        <v>46478</v>
      </c>
      <c r="N10" s="170" t="s">
        <v>298</v>
      </c>
      <c r="O10" s="166" t="s">
        <v>208</v>
      </c>
      <c r="P10" s="166" t="s">
        <v>343</v>
      </c>
      <c r="Q10" s="166" t="s">
        <v>299</v>
      </c>
    </row>
    <row r="11" spans="1:20" s="67" customFormat="1" ht="21.75" customHeight="1">
      <c r="B11" s="73" t="s">
        <v>135</v>
      </c>
      <c r="C11" s="73" t="s">
        <v>120</v>
      </c>
      <c r="D11" s="73" t="s">
        <v>198</v>
      </c>
      <c r="E11" s="73" t="s">
        <v>0</v>
      </c>
      <c r="F11" s="296" t="s">
        <v>3</v>
      </c>
      <c r="G11" s="73" t="s">
        <v>14</v>
      </c>
      <c r="H11" s="74" t="s">
        <v>301</v>
      </c>
      <c r="I11" s="74" t="s">
        <v>302</v>
      </c>
      <c r="J11" s="74" t="s">
        <v>293</v>
      </c>
      <c r="K11" s="73" t="s">
        <v>49</v>
      </c>
      <c r="L11" s="73" t="s">
        <v>5</v>
      </c>
      <c r="M11" s="73" t="s">
        <v>212</v>
      </c>
      <c r="N11" s="84" t="s">
        <v>297</v>
      </c>
      <c r="O11" s="73" t="s">
        <v>220</v>
      </c>
      <c r="P11" s="73" t="s">
        <v>339</v>
      </c>
      <c r="Q11" s="73" t="s">
        <v>38</v>
      </c>
    </row>
    <row r="12" spans="1:20" s="67" customFormat="1" ht="24" customHeight="1">
      <c r="B12" s="78" t="s">
        <v>136</v>
      </c>
      <c r="C12" s="265"/>
      <c r="D12" s="265"/>
      <c r="E12" s="266"/>
      <c r="F12" s="267"/>
      <c r="G12" s="267"/>
      <c r="H12" s="268"/>
      <c r="I12" s="268">
        <f t="shared" ref="I12:I21" si="0">F12*G12*H12/100</f>
        <v>0</v>
      </c>
      <c r="J12" s="268"/>
      <c r="K12" s="266"/>
      <c r="L12" s="266"/>
      <c r="M12" s="269"/>
      <c r="N12" s="269"/>
      <c r="O12" s="266"/>
      <c r="P12" s="266"/>
      <c r="Q12" s="266"/>
      <c r="R12" s="89"/>
      <c r="S12" s="89"/>
      <c r="T12" s="89"/>
    </row>
    <row r="13" spans="1:20" s="67" customFormat="1" ht="24" customHeight="1">
      <c r="B13" s="78" t="s">
        <v>136</v>
      </c>
      <c r="C13" s="265"/>
      <c r="D13" s="265"/>
      <c r="E13" s="266"/>
      <c r="F13" s="267"/>
      <c r="G13" s="267"/>
      <c r="H13" s="268"/>
      <c r="I13" s="268">
        <f t="shared" si="0"/>
        <v>0</v>
      </c>
      <c r="J13" s="268"/>
      <c r="K13" s="266"/>
      <c r="L13" s="266"/>
      <c r="M13" s="269"/>
      <c r="N13" s="269"/>
      <c r="O13" s="266"/>
      <c r="P13" s="266"/>
      <c r="Q13" s="266"/>
      <c r="R13" s="90"/>
      <c r="S13" s="270"/>
      <c r="T13" s="271"/>
    </row>
    <row r="14" spans="1:20" s="67" customFormat="1" ht="24" customHeight="1">
      <c r="B14" s="78" t="s">
        <v>136</v>
      </c>
      <c r="C14" s="265"/>
      <c r="D14" s="265"/>
      <c r="E14" s="266"/>
      <c r="F14" s="267"/>
      <c r="G14" s="267"/>
      <c r="H14" s="268"/>
      <c r="I14" s="268">
        <f t="shared" si="0"/>
        <v>0</v>
      </c>
      <c r="J14" s="268"/>
      <c r="K14" s="266"/>
      <c r="L14" s="266"/>
      <c r="M14" s="269"/>
      <c r="N14" s="269"/>
      <c r="O14" s="266"/>
      <c r="P14" s="266"/>
      <c r="Q14" s="266"/>
      <c r="R14" s="90"/>
      <c r="S14" s="270"/>
      <c r="T14" s="271"/>
    </row>
    <row r="15" spans="1:20" s="67" customFormat="1" ht="24" customHeight="1">
      <c r="B15" s="78" t="s">
        <v>136</v>
      </c>
      <c r="C15" s="265"/>
      <c r="D15" s="265"/>
      <c r="E15" s="266"/>
      <c r="F15" s="267"/>
      <c r="G15" s="267"/>
      <c r="H15" s="268"/>
      <c r="I15" s="268">
        <f t="shared" si="0"/>
        <v>0</v>
      </c>
      <c r="J15" s="268"/>
      <c r="K15" s="266"/>
      <c r="L15" s="266"/>
      <c r="M15" s="269"/>
      <c r="N15" s="269"/>
      <c r="O15" s="266"/>
      <c r="P15" s="266"/>
      <c r="Q15" s="266"/>
      <c r="R15" s="272"/>
      <c r="S15" s="158"/>
      <c r="T15" s="271"/>
    </row>
    <row r="16" spans="1:20" s="67" customFormat="1" ht="24" customHeight="1">
      <c r="B16" s="78" t="s">
        <v>136</v>
      </c>
      <c r="C16" s="265"/>
      <c r="D16" s="265"/>
      <c r="E16" s="266"/>
      <c r="F16" s="267"/>
      <c r="G16" s="267"/>
      <c r="H16" s="268"/>
      <c r="I16" s="268">
        <f t="shared" si="0"/>
        <v>0</v>
      </c>
      <c r="J16" s="268"/>
      <c r="K16" s="266"/>
      <c r="L16" s="266"/>
      <c r="M16" s="269"/>
      <c r="N16" s="269"/>
      <c r="O16" s="266"/>
      <c r="P16" s="266"/>
      <c r="Q16" s="266"/>
      <c r="R16" s="272"/>
      <c r="S16" s="158"/>
      <c r="T16" s="271"/>
    </row>
    <row r="17" spans="2:20" s="67" customFormat="1" ht="24" customHeight="1">
      <c r="B17" s="78" t="s">
        <v>136</v>
      </c>
      <c r="C17" s="265"/>
      <c r="D17" s="265"/>
      <c r="E17" s="266"/>
      <c r="F17" s="267"/>
      <c r="G17" s="267"/>
      <c r="H17" s="268"/>
      <c r="I17" s="268">
        <f t="shared" si="0"/>
        <v>0</v>
      </c>
      <c r="J17" s="268"/>
      <c r="K17" s="266"/>
      <c r="L17" s="266"/>
      <c r="M17" s="269"/>
      <c r="N17" s="269"/>
      <c r="O17" s="266"/>
      <c r="P17" s="266"/>
      <c r="Q17" s="266"/>
      <c r="R17" s="90"/>
      <c r="S17" s="270"/>
      <c r="T17" s="271"/>
    </row>
    <row r="18" spans="2:20" s="67" customFormat="1" ht="24" customHeight="1">
      <c r="B18" s="78" t="s">
        <v>136</v>
      </c>
      <c r="C18" s="265"/>
      <c r="D18" s="265"/>
      <c r="E18" s="266"/>
      <c r="F18" s="267"/>
      <c r="G18" s="267"/>
      <c r="H18" s="268"/>
      <c r="I18" s="268">
        <f t="shared" si="0"/>
        <v>0</v>
      </c>
      <c r="J18" s="268"/>
      <c r="K18" s="266"/>
      <c r="L18" s="266"/>
      <c r="M18" s="269"/>
      <c r="N18" s="269"/>
      <c r="O18" s="266"/>
      <c r="P18" s="266"/>
      <c r="Q18" s="266"/>
      <c r="R18" s="90"/>
      <c r="S18" s="273"/>
      <c r="T18" s="271"/>
    </row>
    <row r="19" spans="2:20" s="67" customFormat="1" ht="24" customHeight="1">
      <c r="B19" s="78" t="s">
        <v>136</v>
      </c>
      <c r="C19" s="265"/>
      <c r="D19" s="265"/>
      <c r="E19" s="266"/>
      <c r="F19" s="267"/>
      <c r="G19" s="267"/>
      <c r="H19" s="268"/>
      <c r="I19" s="268">
        <f t="shared" si="0"/>
        <v>0</v>
      </c>
      <c r="J19" s="268"/>
      <c r="K19" s="266"/>
      <c r="L19" s="266"/>
      <c r="M19" s="269"/>
      <c r="N19" s="269"/>
      <c r="O19" s="266"/>
      <c r="P19" s="266"/>
      <c r="Q19" s="266"/>
      <c r="R19" s="90"/>
      <c r="S19" s="273"/>
      <c r="T19" s="271"/>
    </row>
    <row r="20" spans="2:20" s="67" customFormat="1" ht="24" customHeight="1">
      <c r="B20" s="78" t="s">
        <v>136</v>
      </c>
      <c r="C20" s="265"/>
      <c r="D20" s="265"/>
      <c r="E20" s="266"/>
      <c r="F20" s="267"/>
      <c r="G20" s="267"/>
      <c r="H20" s="268"/>
      <c r="I20" s="268">
        <f t="shared" si="0"/>
        <v>0</v>
      </c>
      <c r="J20" s="268"/>
      <c r="K20" s="266"/>
      <c r="L20" s="266"/>
      <c r="M20" s="269"/>
      <c r="N20" s="269"/>
      <c r="O20" s="266"/>
      <c r="P20" s="266"/>
      <c r="Q20" s="266"/>
      <c r="R20" s="90"/>
      <c r="S20" s="273"/>
      <c r="T20" s="271"/>
    </row>
    <row r="21" spans="2:20" s="67" customFormat="1" ht="24" customHeight="1">
      <c r="B21" s="78" t="s">
        <v>136</v>
      </c>
      <c r="C21" s="265"/>
      <c r="D21" s="265"/>
      <c r="E21" s="266"/>
      <c r="F21" s="267"/>
      <c r="G21" s="267"/>
      <c r="H21" s="268"/>
      <c r="I21" s="268">
        <f t="shared" si="0"/>
        <v>0</v>
      </c>
      <c r="J21" s="268"/>
      <c r="K21" s="266"/>
      <c r="L21" s="266"/>
      <c r="M21" s="269"/>
      <c r="N21" s="269"/>
      <c r="O21" s="266"/>
      <c r="P21" s="266"/>
      <c r="Q21" s="266"/>
      <c r="R21" s="90"/>
      <c r="S21" s="273"/>
      <c r="T21" s="271"/>
    </row>
    <row r="22" spans="2:20" s="67" customFormat="1" ht="15" customHeight="1">
      <c r="B22" s="69" t="s">
        <v>150</v>
      </c>
      <c r="C22" s="82"/>
      <c r="D22" s="82"/>
      <c r="E22" s="81"/>
      <c r="F22" s="79">
        <f>SUM(F12:F21)</f>
        <v>0</v>
      </c>
      <c r="G22" s="80"/>
      <c r="H22" s="80"/>
      <c r="I22" s="94">
        <f>SUM(I12:I21)</f>
        <v>0</v>
      </c>
      <c r="J22" s="80"/>
      <c r="K22" s="81"/>
      <c r="L22" s="81"/>
      <c r="M22" s="274"/>
      <c r="N22" s="274"/>
      <c r="O22" s="81"/>
      <c r="P22" s="81"/>
      <c r="Q22" s="81"/>
    </row>
    <row r="24" spans="2:20" ht="6" customHeight="1"/>
    <row r="27" spans="2:20">
      <c r="G27" s="279"/>
      <c r="H27" s="279"/>
      <c r="I27" s="279"/>
      <c r="J27" s="279"/>
      <c r="K27" s="279"/>
    </row>
    <row r="28" spans="2:20">
      <c r="C28" s="305" t="s">
        <v>344</v>
      </c>
      <c r="D28" s="305"/>
      <c r="E28" s="300" t="s">
        <v>110</v>
      </c>
    </row>
    <row r="29" spans="2:20">
      <c r="E29" s="280" t="s">
        <v>22</v>
      </c>
    </row>
    <row r="30" spans="2:20">
      <c r="E30" s="280" t="s">
        <v>46</v>
      </c>
    </row>
    <row r="31" spans="2:20">
      <c r="E31" s="280" t="s">
        <v>25</v>
      </c>
    </row>
    <row r="32" spans="2:20">
      <c r="E32" s="280" t="s">
        <v>45</v>
      </c>
    </row>
    <row r="33" spans="3:11">
      <c r="E33" s="280" t="s">
        <v>26</v>
      </c>
    </row>
    <row r="34" spans="3:11">
      <c r="E34" s="300" t="s">
        <v>27</v>
      </c>
      <c r="F34" s="281"/>
      <c r="G34" s="281"/>
      <c r="H34" s="281"/>
      <c r="I34" s="281"/>
      <c r="J34" s="281"/>
      <c r="K34" s="281"/>
    </row>
    <row r="35" spans="3:11">
      <c r="E35" s="300" t="s">
        <v>28</v>
      </c>
      <c r="F35" s="281"/>
      <c r="G35" s="281"/>
      <c r="H35" s="281"/>
      <c r="I35" s="281"/>
      <c r="J35" s="281"/>
      <c r="K35" s="281"/>
    </row>
    <row r="36" spans="3:11">
      <c r="E36" s="300" t="s">
        <v>29</v>
      </c>
      <c r="F36" s="281"/>
      <c r="G36" s="281"/>
      <c r="H36" s="281"/>
      <c r="I36" s="281"/>
      <c r="J36" s="281"/>
      <c r="K36" s="281"/>
    </row>
    <row r="37" spans="3:11">
      <c r="E37" s="300" t="s">
        <v>30</v>
      </c>
      <c r="F37" s="281"/>
      <c r="G37" s="281"/>
      <c r="H37" s="281"/>
      <c r="I37" s="281"/>
      <c r="J37" s="281"/>
      <c r="K37" s="281"/>
    </row>
    <row r="38" spans="3:11">
      <c r="E38" s="300" t="s">
        <v>31</v>
      </c>
      <c r="F38" s="281"/>
      <c r="G38" s="281"/>
      <c r="H38" s="281"/>
      <c r="I38" s="281"/>
      <c r="J38" s="281"/>
      <c r="K38" s="281"/>
    </row>
    <row r="39" spans="3:11">
      <c r="E39" s="282" t="s">
        <v>32</v>
      </c>
      <c r="F39" s="281"/>
      <c r="G39" s="281"/>
      <c r="H39" s="281"/>
      <c r="I39" s="281"/>
      <c r="J39" s="281"/>
      <c r="K39" s="281"/>
    </row>
    <row r="40" spans="3:11">
      <c r="E40" s="282" t="s">
        <v>33</v>
      </c>
      <c r="F40" s="281"/>
      <c r="G40" s="281"/>
      <c r="H40" s="281"/>
      <c r="I40" s="281"/>
      <c r="J40" s="281"/>
      <c r="K40" s="281"/>
    </row>
    <row r="41" spans="3:11">
      <c r="E41" s="282" t="s">
        <v>34</v>
      </c>
      <c r="F41" s="281"/>
      <c r="G41" s="281"/>
      <c r="H41" s="281"/>
      <c r="I41" s="281"/>
      <c r="J41" s="281"/>
      <c r="K41" s="281"/>
    </row>
    <row r="42" spans="3:11">
      <c r="E42" s="282" t="s">
        <v>35</v>
      </c>
      <c r="F42" s="281"/>
      <c r="G42" s="281"/>
      <c r="H42" s="281"/>
      <c r="I42" s="281"/>
      <c r="J42" s="281"/>
      <c r="K42" s="281"/>
    </row>
    <row r="43" spans="3:11">
      <c r="E43" s="282" t="s">
        <v>36</v>
      </c>
      <c r="F43" s="281"/>
      <c r="G43" s="281"/>
      <c r="H43" s="281"/>
      <c r="I43" s="281"/>
      <c r="J43" s="281"/>
      <c r="K43" s="281"/>
    </row>
    <row r="44" spans="3:11">
      <c r="E44" s="282" t="s">
        <v>111</v>
      </c>
      <c r="F44" s="281"/>
      <c r="G44" s="281"/>
      <c r="H44" s="281"/>
      <c r="I44" s="281"/>
      <c r="J44" s="281"/>
      <c r="K44" s="281"/>
    </row>
    <row r="45" spans="3:11">
      <c r="C45" s="306" t="s">
        <v>345</v>
      </c>
      <c r="D45" s="306"/>
      <c r="E45" s="280" t="s">
        <v>239</v>
      </c>
      <c r="F45" s="281"/>
      <c r="G45" s="281"/>
      <c r="H45" s="281"/>
      <c r="I45" s="281"/>
    </row>
    <row r="46" spans="3:11">
      <c r="E46" s="280" t="s">
        <v>41</v>
      </c>
      <c r="F46" s="281"/>
      <c r="G46" s="281"/>
      <c r="H46" s="281"/>
      <c r="I46" s="281"/>
    </row>
    <row r="47" spans="3:11">
      <c r="E47" s="280" t="s">
        <v>42</v>
      </c>
      <c r="F47" s="281"/>
      <c r="G47" s="281"/>
      <c r="H47" s="281"/>
      <c r="I47" s="281"/>
    </row>
    <row r="48" spans="3:11">
      <c r="E48" s="280" t="s">
        <v>43</v>
      </c>
      <c r="F48" s="281"/>
      <c r="G48" s="281"/>
      <c r="H48" s="281"/>
      <c r="I48" s="281"/>
    </row>
    <row r="49" spans="5:9">
      <c r="E49" s="280" t="s">
        <v>240</v>
      </c>
      <c r="F49" s="281"/>
      <c r="G49" s="281"/>
      <c r="H49" s="281"/>
      <c r="I49" s="281"/>
    </row>
    <row r="50" spans="5:9">
      <c r="E50" s="280" t="s">
        <v>241</v>
      </c>
      <c r="F50" s="281"/>
      <c r="G50" s="281"/>
      <c r="H50" s="281"/>
      <c r="I50" s="281"/>
    </row>
  </sheetData>
  <autoFilter ref="B11:Q22" xr:uid="{00000000-0009-0000-0000-000009000000}"/>
  <mergeCells count="2">
    <mergeCell ref="C28:D28"/>
    <mergeCell ref="C45:D45"/>
  </mergeCells>
  <phoneticPr fontId="1"/>
  <dataValidations count="2">
    <dataValidation type="list" allowBlank="1" showInputMessage="1" showErrorMessage="1" sqref="D10 D12:D21" xr:uid="{2C8FD6D8-5758-4B8F-8025-9524BBF63FF9}">
      <formula1>"合築・併設,統廃合"</formula1>
    </dataValidation>
    <dataValidation type="list" allowBlank="1" showInputMessage="1" showErrorMessage="1" sqref="E10 E12:E21" xr:uid="{EE20F4A3-6C2F-4FF3-B494-512E906B70F0}">
      <formula1>$E$28:$E$50</formula1>
    </dataValidation>
  </dataValidations>
  <printOptions horizontalCentered="1"/>
  <pageMargins left="0.55118110236220474" right="0.39370078740157483" top="0.74803149606299213" bottom="0.59055118110236227" header="0.31496062992125984" footer="0.31496062992125984"/>
  <pageSetup paperSize="8" scale="66" fitToHeight="0" orientation="landscape" cellComments="asDisplayed"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A1:P43"/>
  <sheetViews>
    <sheetView view="pageBreakPreview" zoomScale="102" zoomScaleNormal="100" zoomScaleSheetLayoutView="102" workbookViewId="0">
      <selection activeCell="B3" sqref="B3"/>
    </sheetView>
  </sheetViews>
  <sheetFormatPr defaultColWidth="2.25" defaultRowHeight="14.25"/>
  <cols>
    <col min="1" max="1" width="7" style="2" bestFit="1" customWidth="1"/>
    <col min="2" max="2" width="12.25" style="2" customWidth="1"/>
    <col min="3" max="4" width="8.25" style="2" customWidth="1"/>
    <col min="5" max="5" width="51.875" style="2" customWidth="1"/>
    <col min="6" max="6" width="6.625" style="2" customWidth="1"/>
    <col min="7" max="7" width="7.25" style="2" customWidth="1"/>
    <col min="8" max="9" width="8.75" style="2" customWidth="1"/>
    <col min="10" max="10" width="13.5" style="2" customWidth="1"/>
    <col min="11" max="11" width="14.25" style="2" customWidth="1"/>
    <col min="12" max="12" width="14.625" style="2" customWidth="1"/>
    <col min="13" max="13" width="11.75" style="2" customWidth="1"/>
    <col min="14" max="14" width="15.625" style="2" customWidth="1"/>
    <col min="15" max="15" width="7.125" style="2" customWidth="1"/>
    <col min="16" max="16" width="39.25" style="2" customWidth="1"/>
    <col min="17" max="16384" width="2.25" style="2"/>
  </cols>
  <sheetData>
    <row r="1" spans="1:16" ht="17.25">
      <c r="B1" s="1" t="s">
        <v>229</v>
      </c>
      <c r="C1" s="1"/>
      <c r="D1" s="1"/>
      <c r="E1" s="1"/>
    </row>
    <row r="2" spans="1:16" ht="18.75">
      <c r="B2" s="161" t="str">
        <f>'地密整備（様式１－１）'!B2</f>
        <v>令和９年度</v>
      </c>
      <c r="C2" s="161"/>
      <c r="D2" s="161" t="s">
        <v>365</v>
      </c>
      <c r="E2" s="161"/>
      <c r="F2" s="161"/>
      <c r="G2" s="161"/>
      <c r="H2" s="161"/>
      <c r="I2" s="161"/>
      <c r="J2" s="161"/>
      <c r="K2" s="161"/>
      <c r="L2" s="161"/>
      <c r="M2" s="161"/>
      <c r="N2" s="161"/>
      <c r="O2" s="161"/>
    </row>
    <row r="3" spans="1:16" ht="18.75">
      <c r="B3" s="161"/>
      <c r="C3" s="161"/>
      <c r="D3" s="161"/>
      <c r="E3" s="161"/>
      <c r="F3" s="161"/>
      <c r="G3" s="161"/>
      <c r="H3" s="161"/>
      <c r="I3" s="161"/>
      <c r="J3" s="161"/>
      <c r="K3" s="161"/>
      <c r="L3" s="161"/>
      <c r="M3" s="161"/>
      <c r="N3" s="161"/>
      <c r="O3" s="161"/>
    </row>
    <row r="4" spans="1:16" ht="18.75">
      <c r="B4" s="161"/>
      <c r="C4" s="161"/>
      <c r="D4" s="161"/>
      <c r="E4" s="161"/>
      <c r="F4" s="161"/>
      <c r="G4" s="161"/>
      <c r="H4" s="161"/>
      <c r="I4" s="161"/>
      <c r="J4" s="161"/>
      <c r="K4" s="161"/>
      <c r="L4" s="161"/>
      <c r="M4" s="161"/>
      <c r="N4" s="161"/>
      <c r="O4" s="161"/>
    </row>
    <row r="5" spans="1:16" ht="18.75">
      <c r="B5" s="161"/>
      <c r="C5" s="161"/>
      <c r="D5" s="161"/>
      <c r="E5" s="161"/>
      <c r="F5" s="161"/>
      <c r="G5" s="161"/>
      <c r="H5" s="161"/>
      <c r="I5" s="161"/>
      <c r="J5" s="161"/>
      <c r="K5" s="161"/>
      <c r="L5" s="161"/>
      <c r="M5" s="161"/>
      <c r="N5" s="161"/>
      <c r="O5" s="161"/>
    </row>
    <row r="6" spans="1:16" ht="18.75">
      <c r="B6" s="161"/>
      <c r="C6" s="161"/>
      <c r="D6" s="161"/>
      <c r="E6" s="161"/>
      <c r="F6" s="161"/>
      <c r="G6" s="161"/>
      <c r="H6" s="161"/>
      <c r="I6" s="161"/>
      <c r="J6" s="161"/>
      <c r="K6" s="161"/>
      <c r="L6" s="161"/>
      <c r="M6" s="161"/>
      <c r="N6" s="161"/>
      <c r="O6" s="161"/>
    </row>
    <row r="7" spans="1:16" ht="18.75">
      <c r="B7" s="161"/>
      <c r="C7" s="161"/>
      <c r="D7" s="161"/>
      <c r="E7" s="161"/>
      <c r="F7" s="161"/>
      <c r="G7" s="161"/>
      <c r="H7" s="161"/>
      <c r="I7" s="161"/>
      <c r="J7" s="161"/>
      <c r="K7" s="161"/>
      <c r="L7" s="161"/>
      <c r="M7" s="161"/>
      <c r="N7" s="161"/>
      <c r="O7" s="161"/>
    </row>
    <row r="8" spans="1:16" ht="18.75">
      <c r="B8" s="161"/>
      <c r="C8" s="161"/>
      <c r="D8" s="161"/>
      <c r="E8" s="161"/>
      <c r="F8" s="161"/>
      <c r="G8" s="161"/>
      <c r="H8" s="161"/>
      <c r="I8" s="161"/>
      <c r="J8" s="161"/>
      <c r="K8" s="161"/>
      <c r="L8" s="161"/>
      <c r="M8" s="161"/>
      <c r="N8" s="161"/>
      <c r="O8" s="161"/>
    </row>
    <row r="9" spans="1:16" ht="18.75">
      <c r="C9" s="12"/>
      <c r="D9" s="12"/>
      <c r="E9" s="12"/>
      <c r="F9" s="12"/>
      <c r="G9" s="12"/>
      <c r="H9" s="12"/>
      <c r="I9" s="137"/>
      <c r="J9" s="12"/>
      <c r="K9" s="12"/>
      <c r="L9" s="12"/>
      <c r="M9" s="12"/>
      <c r="N9" s="12"/>
      <c r="O9" s="12"/>
      <c r="P9" s="12"/>
    </row>
    <row r="10" spans="1:16" s="77" customFormat="1" ht="15" customHeight="1">
      <c r="A10" s="185" t="s">
        <v>209</v>
      </c>
      <c r="B10" s="78" t="s">
        <v>187</v>
      </c>
      <c r="C10" s="186"/>
      <c r="D10" s="175" t="s">
        <v>201</v>
      </c>
      <c r="E10" s="180" t="s">
        <v>125</v>
      </c>
      <c r="F10" s="177">
        <v>29</v>
      </c>
      <c r="G10" s="177">
        <v>1120</v>
      </c>
      <c r="H10" s="177">
        <f>F10*G10</f>
        <v>32480</v>
      </c>
      <c r="I10" s="168" t="s">
        <v>295</v>
      </c>
      <c r="J10" s="166" t="s">
        <v>206</v>
      </c>
      <c r="K10" s="176" t="s">
        <v>215</v>
      </c>
      <c r="L10" s="176" t="s">
        <v>208</v>
      </c>
      <c r="M10" s="187">
        <v>46113</v>
      </c>
      <c r="N10" s="176"/>
      <c r="O10" s="188" t="s">
        <v>121</v>
      </c>
      <c r="P10" s="182" t="s">
        <v>225</v>
      </c>
    </row>
    <row r="11" spans="1:16" s="76" customFormat="1" ht="21.75" customHeight="1">
      <c r="B11" s="73" t="s">
        <v>189</v>
      </c>
      <c r="C11" s="73" t="s">
        <v>133</v>
      </c>
      <c r="D11" s="73" t="s">
        <v>198</v>
      </c>
      <c r="E11" s="73" t="s">
        <v>0</v>
      </c>
      <c r="F11" s="73" t="s">
        <v>78</v>
      </c>
      <c r="G11" s="73" t="s">
        <v>14</v>
      </c>
      <c r="H11" s="74" t="s">
        <v>302</v>
      </c>
      <c r="I11" s="74" t="s">
        <v>293</v>
      </c>
      <c r="J11" s="73" t="s">
        <v>214</v>
      </c>
      <c r="K11" s="73" t="s">
        <v>5</v>
      </c>
      <c r="L11" s="100" t="s">
        <v>6</v>
      </c>
      <c r="M11" s="73" t="s">
        <v>212</v>
      </c>
      <c r="N11" s="100" t="s">
        <v>38</v>
      </c>
      <c r="O11" s="101" t="s">
        <v>50</v>
      </c>
      <c r="P11" s="102" t="s">
        <v>51</v>
      </c>
    </row>
    <row r="12" spans="1:16" s="77" customFormat="1" ht="15" customHeight="1">
      <c r="A12" s="77">
        <v>1</v>
      </c>
      <c r="B12" s="78" t="s">
        <v>187</v>
      </c>
      <c r="C12" s="87"/>
      <c r="D12" s="93" t="s">
        <v>201</v>
      </c>
      <c r="E12" s="66"/>
      <c r="F12" s="17"/>
      <c r="G12" s="17" t="str">
        <f>IF(E12="","",VLOOKUP(E12,E25:F43,2,FALSE))</f>
        <v/>
      </c>
      <c r="H12" s="17" t="str">
        <f>IF(E12="","",F12*G12)</f>
        <v/>
      </c>
      <c r="I12" s="135"/>
      <c r="J12" s="134"/>
      <c r="K12" s="20"/>
      <c r="L12" s="20"/>
      <c r="M12" s="13"/>
      <c r="N12" s="20"/>
      <c r="O12" s="72"/>
      <c r="P12" s="63"/>
    </row>
    <row r="13" spans="1:16" s="77" customFormat="1" ht="15" customHeight="1">
      <c r="A13" s="77">
        <v>2</v>
      </c>
      <c r="B13" s="78" t="s">
        <v>187</v>
      </c>
      <c r="C13" s="87"/>
      <c r="D13" s="93" t="s">
        <v>201</v>
      </c>
      <c r="E13" s="66"/>
      <c r="F13" s="17"/>
      <c r="G13" s="17" t="str">
        <f t="shared" ref="G13:G21" si="0">IF(E13="","",VLOOKUP(E13,E26:F44,2,FALSE))</f>
        <v/>
      </c>
      <c r="H13" s="17" t="str">
        <f t="shared" ref="H13:H21" si="1">IF(E13="","",F13*G13)</f>
        <v/>
      </c>
      <c r="I13" s="135"/>
      <c r="J13" s="134"/>
      <c r="K13" s="20"/>
      <c r="L13" s="20"/>
      <c r="M13" s="13"/>
      <c r="N13" s="20"/>
      <c r="O13" s="72"/>
      <c r="P13" s="63"/>
    </row>
    <row r="14" spans="1:16" s="77" customFormat="1" ht="15" customHeight="1">
      <c r="A14" s="77">
        <v>3</v>
      </c>
      <c r="B14" s="78" t="s">
        <v>187</v>
      </c>
      <c r="C14" s="87"/>
      <c r="D14" s="93" t="s">
        <v>201</v>
      </c>
      <c r="E14" s="66"/>
      <c r="F14" s="17"/>
      <c r="G14" s="17" t="str">
        <f t="shared" si="0"/>
        <v/>
      </c>
      <c r="H14" s="17" t="str">
        <f t="shared" si="1"/>
        <v/>
      </c>
      <c r="I14" s="135"/>
      <c r="J14" s="134"/>
      <c r="K14" s="20"/>
      <c r="L14" s="20"/>
      <c r="M14" s="13"/>
      <c r="N14" s="20"/>
      <c r="O14" s="72"/>
      <c r="P14" s="63"/>
    </row>
    <row r="15" spans="1:16" s="77" customFormat="1" ht="15" customHeight="1">
      <c r="A15" s="77">
        <v>4</v>
      </c>
      <c r="B15" s="78" t="s">
        <v>187</v>
      </c>
      <c r="C15" s="87"/>
      <c r="D15" s="93" t="s">
        <v>201</v>
      </c>
      <c r="E15" s="66"/>
      <c r="F15" s="17"/>
      <c r="G15" s="17" t="str">
        <f t="shared" si="0"/>
        <v/>
      </c>
      <c r="H15" s="17" t="str">
        <f t="shared" si="1"/>
        <v/>
      </c>
      <c r="I15" s="135"/>
      <c r="J15" s="134"/>
      <c r="K15" s="20"/>
      <c r="L15" s="20"/>
      <c r="M15" s="13"/>
      <c r="N15" s="20"/>
      <c r="O15" s="72"/>
      <c r="P15" s="63"/>
    </row>
    <row r="16" spans="1:16" s="77" customFormat="1" ht="15" customHeight="1">
      <c r="A16" s="77">
        <v>5</v>
      </c>
      <c r="B16" s="78" t="s">
        <v>187</v>
      </c>
      <c r="C16" s="87"/>
      <c r="D16" s="93" t="s">
        <v>201</v>
      </c>
      <c r="E16" s="66"/>
      <c r="F16" s="17"/>
      <c r="G16" s="17" t="str">
        <f t="shared" si="0"/>
        <v/>
      </c>
      <c r="H16" s="17" t="str">
        <f t="shared" si="1"/>
        <v/>
      </c>
      <c r="I16" s="135"/>
      <c r="J16" s="134"/>
      <c r="K16" s="20"/>
      <c r="L16" s="20"/>
      <c r="M16" s="13"/>
      <c r="N16" s="20"/>
      <c r="O16" s="72"/>
      <c r="P16" s="63"/>
    </row>
    <row r="17" spans="1:16" s="77" customFormat="1" ht="15" customHeight="1">
      <c r="A17" s="77">
        <v>6</v>
      </c>
      <c r="B17" s="78" t="s">
        <v>187</v>
      </c>
      <c r="C17" s="87"/>
      <c r="D17" s="93" t="s">
        <v>201</v>
      </c>
      <c r="E17" s="66"/>
      <c r="F17" s="17"/>
      <c r="G17" s="17" t="str">
        <f t="shared" si="0"/>
        <v/>
      </c>
      <c r="H17" s="17" t="str">
        <f t="shared" si="1"/>
        <v/>
      </c>
      <c r="I17" s="135"/>
      <c r="J17" s="134"/>
      <c r="K17" s="20"/>
      <c r="L17" s="20"/>
      <c r="M17" s="13"/>
      <c r="N17" s="20"/>
      <c r="O17" s="72"/>
      <c r="P17" s="63"/>
    </row>
    <row r="18" spans="1:16" s="77" customFormat="1" ht="15" customHeight="1">
      <c r="A18" s="77">
        <v>7</v>
      </c>
      <c r="B18" s="78" t="s">
        <v>187</v>
      </c>
      <c r="C18" s="87"/>
      <c r="D18" s="93" t="s">
        <v>201</v>
      </c>
      <c r="E18" s="66"/>
      <c r="F18" s="17"/>
      <c r="G18" s="17" t="str">
        <f t="shared" si="0"/>
        <v/>
      </c>
      <c r="H18" s="17" t="str">
        <f t="shared" si="1"/>
        <v/>
      </c>
      <c r="I18" s="135"/>
      <c r="J18" s="134"/>
      <c r="K18" s="20"/>
      <c r="L18" s="20"/>
      <c r="M18" s="13"/>
      <c r="N18" s="20"/>
      <c r="O18" s="72"/>
      <c r="P18" s="63"/>
    </row>
    <row r="19" spans="1:16" s="77" customFormat="1" ht="15" customHeight="1">
      <c r="A19" s="77">
        <v>8</v>
      </c>
      <c r="B19" s="78" t="s">
        <v>187</v>
      </c>
      <c r="C19" s="87"/>
      <c r="D19" s="93" t="s">
        <v>201</v>
      </c>
      <c r="E19" s="66"/>
      <c r="F19" s="17"/>
      <c r="G19" s="17" t="str">
        <f t="shared" si="0"/>
        <v/>
      </c>
      <c r="H19" s="17" t="str">
        <f t="shared" si="1"/>
        <v/>
      </c>
      <c r="I19" s="135"/>
      <c r="J19" s="134"/>
      <c r="K19" s="20"/>
      <c r="L19" s="20"/>
      <c r="M19" s="13"/>
      <c r="N19" s="20"/>
      <c r="O19" s="72"/>
      <c r="P19" s="63"/>
    </row>
    <row r="20" spans="1:16" s="77" customFormat="1" ht="15" customHeight="1">
      <c r="A20" s="77">
        <v>9</v>
      </c>
      <c r="B20" s="78" t="s">
        <v>187</v>
      </c>
      <c r="C20" s="87"/>
      <c r="D20" s="93" t="s">
        <v>201</v>
      </c>
      <c r="E20" s="66"/>
      <c r="F20" s="17"/>
      <c r="G20" s="17" t="str">
        <f t="shared" si="0"/>
        <v/>
      </c>
      <c r="H20" s="17" t="str">
        <f t="shared" si="1"/>
        <v/>
      </c>
      <c r="I20" s="135"/>
      <c r="J20" s="134"/>
      <c r="K20" s="20"/>
      <c r="L20" s="20"/>
      <c r="M20" s="13"/>
      <c r="N20" s="20"/>
      <c r="O20" s="72"/>
      <c r="P20" s="63"/>
    </row>
    <row r="21" spans="1:16" s="77" customFormat="1" ht="15" customHeight="1">
      <c r="A21" s="77">
        <v>10</v>
      </c>
      <c r="B21" s="78" t="s">
        <v>187</v>
      </c>
      <c r="C21" s="87"/>
      <c r="D21" s="93" t="s">
        <v>201</v>
      </c>
      <c r="E21" s="66"/>
      <c r="F21" s="17"/>
      <c r="G21" s="17" t="str">
        <f t="shared" si="0"/>
        <v/>
      </c>
      <c r="H21" s="17" t="str">
        <f t="shared" si="1"/>
        <v/>
      </c>
      <c r="I21" s="135"/>
      <c r="J21" s="134"/>
      <c r="K21" s="20"/>
      <c r="L21" s="20"/>
      <c r="M21" s="13"/>
      <c r="N21" s="20"/>
      <c r="O21" s="72"/>
      <c r="P21" s="63"/>
    </row>
    <row r="22" spans="1:16" s="77" customFormat="1" ht="15" customHeight="1">
      <c r="B22" s="84" t="s">
        <v>150</v>
      </c>
      <c r="C22" s="81"/>
      <c r="D22" s="81"/>
      <c r="E22" s="81"/>
      <c r="F22" s="79">
        <f>SUBTOTAL(9,F12:F21)</f>
        <v>0</v>
      </c>
      <c r="G22" s="80"/>
      <c r="H22" s="79">
        <f>SUBTOTAL(9,H12:H21)</f>
        <v>0</v>
      </c>
      <c r="I22" s="80"/>
      <c r="J22" s="81"/>
      <c r="K22" s="81"/>
      <c r="L22" s="81"/>
      <c r="M22" s="105"/>
      <c r="N22" s="81"/>
      <c r="O22" s="81"/>
      <c r="P22" s="106"/>
    </row>
    <row r="23" spans="1:16">
      <c r="E23" s="2" t="s">
        <v>39</v>
      </c>
    </row>
    <row r="24" spans="1:16">
      <c r="F24" s="2" t="s">
        <v>348</v>
      </c>
    </row>
    <row r="25" spans="1:16">
      <c r="E25" s="2" t="s">
        <v>115</v>
      </c>
      <c r="F25" s="284">
        <v>1120</v>
      </c>
    </row>
    <row r="26" spans="1:16">
      <c r="E26" s="3" t="s">
        <v>41</v>
      </c>
      <c r="F26" s="284">
        <v>1120</v>
      </c>
    </row>
    <row r="27" spans="1:16">
      <c r="E27" s="3" t="s">
        <v>42</v>
      </c>
      <c r="F27" s="284">
        <v>1120</v>
      </c>
    </row>
    <row r="28" spans="1:16">
      <c r="E28" s="3" t="s">
        <v>44</v>
      </c>
      <c r="F28" s="284">
        <v>1120</v>
      </c>
    </row>
    <row r="29" spans="1:16">
      <c r="E29" s="3" t="s">
        <v>43</v>
      </c>
      <c r="F29" s="284">
        <v>1120</v>
      </c>
    </row>
    <row r="30" spans="1:16">
      <c r="E30" s="2" t="s">
        <v>114</v>
      </c>
      <c r="F30" s="284">
        <v>1120</v>
      </c>
    </row>
    <row r="31" spans="1:16">
      <c r="E31" s="3" t="s">
        <v>250</v>
      </c>
      <c r="F31" s="284">
        <v>5610</v>
      </c>
    </row>
    <row r="32" spans="1:16">
      <c r="E32" s="3" t="s">
        <v>116</v>
      </c>
      <c r="F32" s="284">
        <v>1120</v>
      </c>
    </row>
    <row r="33" spans="5:6">
      <c r="E33" s="3" t="s">
        <v>22</v>
      </c>
      <c r="F33" s="284">
        <v>1120</v>
      </c>
    </row>
    <row r="34" spans="5:6">
      <c r="E34" s="3" t="s">
        <v>23</v>
      </c>
      <c r="F34" s="284">
        <v>1120</v>
      </c>
    </row>
    <row r="35" spans="5:6">
      <c r="E35" s="2" t="s">
        <v>112</v>
      </c>
      <c r="F35" s="284">
        <v>1120</v>
      </c>
    </row>
    <row r="36" spans="5:6">
      <c r="E36" s="3" t="s">
        <v>27</v>
      </c>
      <c r="F36" s="284">
        <v>1120</v>
      </c>
    </row>
    <row r="37" spans="5:6">
      <c r="E37" s="3" t="s">
        <v>28</v>
      </c>
      <c r="F37" s="284">
        <v>1120</v>
      </c>
    </row>
    <row r="38" spans="5:6">
      <c r="E38" s="3" t="s">
        <v>30</v>
      </c>
      <c r="F38" s="284">
        <v>1120</v>
      </c>
    </row>
    <row r="39" spans="5:6">
      <c r="E39" s="3" t="s">
        <v>29</v>
      </c>
      <c r="F39" s="284">
        <v>18800</v>
      </c>
    </row>
    <row r="40" spans="5:6">
      <c r="E40" s="3" t="s">
        <v>26</v>
      </c>
      <c r="F40" s="284">
        <v>561</v>
      </c>
    </row>
    <row r="41" spans="5:6">
      <c r="E41" s="3" t="s">
        <v>24</v>
      </c>
      <c r="F41" s="284">
        <v>561</v>
      </c>
    </row>
    <row r="42" spans="5:6">
      <c r="E42" s="3" t="s">
        <v>36</v>
      </c>
      <c r="F42" s="284">
        <v>5610</v>
      </c>
    </row>
    <row r="43" spans="5:6">
      <c r="E43" s="2" t="s">
        <v>113</v>
      </c>
      <c r="F43" s="284">
        <v>1120</v>
      </c>
    </row>
  </sheetData>
  <autoFilter ref="A11:P21" xr:uid="{00000000-0001-0000-0500-000000000000}"/>
  <phoneticPr fontId="1"/>
  <dataValidations count="2">
    <dataValidation type="list" allowBlank="1" showInputMessage="1" showErrorMessage="1" sqref="O10 O12:O21" xr:uid="{00000000-0002-0000-0500-000000000000}">
      <formula1>"◎,○,☆"</formula1>
    </dataValidation>
    <dataValidation type="list" allowBlank="1" showInputMessage="1" showErrorMessage="1" sqref="E10 E12:E21" xr:uid="{00000000-0002-0000-0500-000001000000}">
      <formula1>$E$25:$E$44</formula1>
    </dataValidation>
  </dataValidations>
  <printOptions horizontalCentered="1"/>
  <pageMargins left="0.55118110236220474" right="0.39370078740157483" top="0.74803149606299213" bottom="0.59055118110236227" header="0.31496062992125984" footer="0.31496062992125984"/>
  <pageSetup paperSize="8" scale="79"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市町村リスト!$B$3:$B$35</xm:f>
          </x14:formula1>
          <xm:sqref>C10 C12:C21</xm:sqref>
        </x14:dataValidation>
        <x14:dataValidation type="list" allowBlank="1" showInputMessage="1" showErrorMessage="1" xr:uid="{00000000-0002-0000-0500-000003000000}">
          <x14:formula1>
            <xm:f>市町村リスト!$D$3:$D$5</xm:f>
          </x14:formula1>
          <xm:sqref>I10 I12:I21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pageSetUpPr fitToPage="1"/>
  </sheetPr>
  <dimension ref="A1:P84"/>
  <sheetViews>
    <sheetView view="pageBreakPreview" topLeftCell="A21" zoomScale="126" zoomScaleNormal="100" zoomScaleSheetLayoutView="126" workbookViewId="0">
      <selection activeCell="J37" sqref="J37"/>
    </sheetView>
  </sheetViews>
  <sheetFormatPr defaultColWidth="2.25" defaultRowHeight="14.25"/>
  <cols>
    <col min="1" max="1" width="6.75" bestFit="1" customWidth="1"/>
    <col min="2" max="4" width="10.75" customWidth="1"/>
    <col min="5" max="5" width="18.375" customWidth="1"/>
    <col min="6" max="6" width="25.875" customWidth="1"/>
    <col min="7" max="15" width="10.75" customWidth="1"/>
    <col min="16" max="16" width="20.125" customWidth="1"/>
  </cols>
  <sheetData>
    <row r="1" spans="1:16" ht="17.25">
      <c r="B1" s="7" t="s">
        <v>230</v>
      </c>
      <c r="C1" s="7"/>
      <c r="D1" s="7"/>
      <c r="E1" s="7"/>
      <c r="F1" s="7"/>
    </row>
    <row r="2" spans="1:16" ht="19.149999999999999" customHeight="1">
      <c r="B2" s="184" t="str">
        <f>'地密整備（様式１－１）'!B2</f>
        <v>令和９年度</v>
      </c>
      <c r="D2" s="184" t="s">
        <v>366</v>
      </c>
      <c r="F2" s="183"/>
      <c r="G2" s="183"/>
      <c r="H2" s="183"/>
      <c r="I2" s="183"/>
      <c r="J2" s="183"/>
      <c r="K2" s="183"/>
      <c r="L2" s="183"/>
      <c r="M2" s="183"/>
      <c r="N2" s="183"/>
      <c r="O2" s="183"/>
      <c r="P2" s="183"/>
    </row>
    <row r="3" spans="1:16" ht="19.149999999999999" customHeight="1">
      <c r="B3" s="184"/>
      <c r="F3" s="183"/>
      <c r="G3" s="183"/>
      <c r="H3" s="183"/>
      <c r="I3" s="183"/>
      <c r="J3" s="183"/>
      <c r="K3" s="183"/>
      <c r="L3" s="183"/>
      <c r="M3" s="183"/>
      <c r="N3" s="183"/>
      <c r="O3" s="183"/>
      <c r="P3" s="183"/>
    </row>
    <row r="4" spans="1:16" ht="19.149999999999999" customHeight="1">
      <c r="B4" s="184"/>
      <c r="F4" s="183"/>
      <c r="G4" s="183"/>
      <c r="H4" s="183"/>
      <c r="I4" s="183"/>
      <c r="J4" s="183"/>
      <c r="K4" s="183"/>
      <c r="L4" s="183"/>
      <c r="M4" s="183"/>
      <c r="N4" s="183"/>
      <c r="O4" s="183"/>
      <c r="P4" s="183"/>
    </row>
    <row r="5" spans="1:16" ht="19.149999999999999" customHeight="1">
      <c r="B5" s="184"/>
      <c r="F5" s="183"/>
      <c r="G5" s="183"/>
      <c r="H5" s="183"/>
      <c r="I5" s="183"/>
      <c r="J5" s="183"/>
      <c r="K5" s="183"/>
      <c r="L5" s="183"/>
      <c r="M5" s="183"/>
      <c r="N5" s="183"/>
      <c r="O5" s="183"/>
      <c r="P5" s="183"/>
    </row>
    <row r="6" spans="1:16" ht="19.149999999999999" customHeight="1">
      <c r="B6" s="184"/>
      <c r="F6" s="183"/>
      <c r="G6" s="183"/>
      <c r="H6" s="183"/>
      <c r="I6" s="183"/>
      <c r="J6" s="183"/>
      <c r="K6" s="183"/>
      <c r="L6" s="183"/>
      <c r="M6" s="183"/>
      <c r="N6" s="183"/>
      <c r="O6" s="183"/>
      <c r="P6" s="183"/>
    </row>
    <row r="7" spans="1:16" ht="19.149999999999999" customHeight="1">
      <c r="B7" s="184"/>
      <c r="F7" s="183"/>
      <c r="G7" s="183"/>
      <c r="H7" s="183"/>
      <c r="I7" s="183"/>
      <c r="J7" s="183"/>
      <c r="K7" s="183"/>
      <c r="L7" s="183"/>
      <c r="M7" s="183"/>
      <c r="N7" s="183"/>
      <c r="O7" s="183"/>
      <c r="P7" s="183"/>
    </row>
    <row r="8" spans="1:16" ht="19.149999999999999" customHeight="1">
      <c r="B8" s="184"/>
      <c r="F8" s="183"/>
      <c r="G8" s="183"/>
      <c r="H8" s="183"/>
      <c r="I8" s="183"/>
      <c r="J8" s="183"/>
      <c r="K8" s="183"/>
      <c r="L8" s="183"/>
      <c r="M8" s="183"/>
      <c r="N8" s="183"/>
      <c r="O8" s="183"/>
      <c r="P8" s="183"/>
    </row>
    <row r="9" spans="1:16" ht="19.149999999999999" customHeight="1">
      <c r="B9" s="184"/>
      <c r="F9" s="183"/>
      <c r="G9" s="183"/>
      <c r="H9" s="183"/>
      <c r="I9" s="183"/>
      <c r="J9" s="183"/>
      <c r="K9" s="183"/>
      <c r="L9" s="183"/>
      <c r="M9" s="183"/>
      <c r="N9" s="183"/>
      <c r="O9" s="183"/>
      <c r="P9" s="183"/>
    </row>
    <row r="11" spans="1:16" s="143" customFormat="1" ht="15" customHeight="1">
      <c r="A11" s="193" t="s">
        <v>209</v>
      </c>
      <c r="B11" s="144" t="s">
        <v>136</v>
      </c>
      <c r="C11" s="190"/>
      <c r="D11" s="191" t="s">
        <v>246</v>
      </c>
      <c r="E11" s="166" t="s">
        <v>122</v>
      </c>
      <c r="F11" s="166" t="s">
        <v>125</v>
      </c>
      <c r="G11" s="167">
        <v>29</v>
      </c>
      <c r="H11" s="167">
        <v>561</v>
      </c>
      <c r="I11" s="167">
        <f t="shared" ref="I11" si="0">G11*H11</f>
        <v>16269</v>
      </c>
      <c r="J11" s="166" t="s">
        <v>206</v>
      </c>
      <c r="K11" s="176" t="s">
        <v>215</v>
      </c>
      <c r="L11" s="176" t="s">
        <v>208</v>
      </c>
      <c r="M11" s="170" t="s">
        <v>249</v>
      </c>
      <c r="N11" s="166"/>
      <c r="O11" s="192" t="s">
        <v>121</v>
      </c>
      <c r="P11" s="182" t="s">
        <v>211</v>
      </c>
    </row>
    <row r="12" spans="1:16" s="138" customFormat="1" ht="21.75" customHeight="1">
      <c r="B12" s="139" t="s">
        <v>135</v>
      </c>
      <c r="C12" s="139" t="s">
        <v>120</v>
      </c>
      <c r="D12" s="139" t="s">
        <v>245</v>
      </c>
      <c r="E12" s="140" t="s">
        <v>52</v>
      </c>
      <c r="F12" s="140" t="s">
        <v>0</v>
      </c>
      <c r="G12" s="140" t="s">
        <v>78</v>
      </c>
      <c r="H12" s="73" t="s">
        <v>14</v>
      </c>
      <c r="I12" s="140" t="s">
        <v>15</v>
      </c>
      <c r="J12" s="140" t="s">
        <v>248</v>
      </c>
      <c r="K12" s="140" t="s">
        <v>5</v>
      </c>
      <c r="L12" s="140" t="s">
        <v>6</v>
      </c>
      <c r="M12" s="140" t="s">
        <v>247</v>
      </c>
      <c r="N12" s="140" t="s">
        <v>38</v>
      </c>
      <c r="O12" s="141" t="s">
        <v>50</v>
      </c>
      <c r="P12" s="142" t="s">
        <v>51</v>
      </c>
    </row>
    <row r="13" spans="1:16" s="143" customFormat="1" ht="15" customHeight="1">
      <c r="A13" s="143">
        <v>1</v>
      </c>
      <c r="B13" s="144" t="s">
        <v>136</v>
      </c>
      <c r="C13" s="145"/>
      <c r="D13" s="145" t="s">
        <v>246</v>
      </c>
      <c r="E13" s="25"/>
      <c r="F13" s="25"/>
      <c r="G13" s="26"/>
      <c r="H13" s="26" t="str">
        <f>IF(F13="","",VLOOKUP(F13,F28:G46,2,FALSE))</f>
        <v/>
      </c>
      <c r="I13" s="26" t="str">
        <f>IF(F13="","",G13*H13)</f>
        <v/>
      </c>
      <c r="J13" s="27"/>
      <c r="K13" s="27"/>
      <c r="L13" s="27"/>
      <c r="M13" s="146"/>
      <c r="N13" s="27"/>
      <c r="O13" s="189"/>
      <c r="P13" s="147"/>
    </row>
    <row r="14" spans="1:16" s="143" customFormat="1" ht="15" customHeight="1">
      <c r="A14" s="143">
        <v>2</v>
      </c>
      <c r="B14" s="144" t="s">
        <v>136</v>
      </c>
      <c r="C14" s="145"/>
      <c r="D14" s="145" t="s">
        <v>246</v>
      </c>
      <c r="E14" s="25"/>
      <c r="F14" s="25"/>
      <c r="G14" s="26"/>
      <c r="H14" s="26" t="str">
        <f t="shared" ref="H14:H22" si="1">IF(F14="","",VLOOKUP(F14,F29:G47,2,FALSE))</f>
        <v/>
      </c>
      <c r="I14" s="26" t="str">
        <f t="shared" ref="I14:I22" si="2">IF(F14="","",G14*H14)</f>
        <v/>
      </c>
      <c r="J14" s="27"/>
      <c r="K14" s="27"/>
      <c r="L14" s="27"/>
      <c r="M14" s="146"/>
      <c r="N14" s="27"/>
      <c r="O14" s="189"/>
      <c r="P14" s="147"/>
    </row>
    <row r="15" spans="1:16" s="143" customFormat="1" ht="15" customHeight="1">
      <c r="A15" s="143">
        <v>3</v>
      </c>
      <c r="B15" s="144" t="s">
        <v>136</v>
      </c>
      <c r="C15" s="145"/>
      <c r="D15" s="145" t="s">
        <v>246</v>
      </c>
      <c r="E15" s="25"/>
      <c r="F15" s="25"/>
      <c r="G15" s="26"/>
      <c r="H15" s="26" t="str">
        <f t="shared" si="1"/>
        <v/>
      </c>
      <c r="I15" s="26" t="str">
        <f t="shared" si="2"/>
        <v/>
      </c>
      <c r="J15" s="27"/>
      <c r="K15" s="27"/>
      <c r="L15" s="27"/>
      <c r="M15" s="146"/>
      <c r="N15" s="27"/>
      <c r="O15" s="189"/>
      <c r="P15" s="147"/>
    </row>
    <row r="16" spans="1:16" s="143" customFormat="1" ht="15" customHeight="1">
      <c r="A16" s="143">
        <v>4</v>
      </c>
      <c r="B16" s="144" t="s">
        <v>136</v>
      </c>
      <c r="C16" s="145"/>
      <c r="D16" s="145" t="s">
        <v>246</v>
      </c>
      <c r="E16" s="25"/>
      <c r="F16" s="25"/>
      <c r="G16" s="26"/>
      <c r="H16" s="26" t="str">
        <f t="shared" si="1"/>
        <v/>
      </c>
      <c r="I16" s="26" t="str">
        <f t="shared" si="2"/>
        <v/>
      </c>
      <c r="J16" s="27"/>
      <c r="K16" s="27"/>
      <c r="L16" s="27"/>
      <c r="M16" s="146"/>
      <c r="N16" s="27"/>
      <c r="O16" s="189"/>
      <c r="P16" s="147"/>
    </row>
    <row r="17" spans="1:16" s="143" customFormat="1" ht="15" customHeight="1">
      <c r="A17" s="143">
        <v>5</v>
      </c>
      <c r="B17" s="144" t="s">
        <v>136</v>
      </c>
      <c r="C17" s="145"/>
      <c r="D17" s="145" t="s">
        <v>246</v>
      </c>
      <c r="E17" s="25"/>
      <c r="F17" s="25"/>
      <c r="G17" s="26"/>
      <c r="H17" s="26" t="str">
        <f t="shared" si="1"/>
        <v/>
      </c>
      <c r="I17" s="26" t="str">
        <f t="shared" si="2"/>
        <v/>
      </c>
      <c r="J17" s="27"/>
      <c r="K17" s="27"/>
      <c r="L17" s="27"/>
      <c r="M17" s="146"/>
      <c r="N17" s="27"/>
      <c r="O17" s="189"/>
      <c r="P17" s="147"/>
    </row>
    <row r="18" spans="1:16" s="143" customFormat="1" ht="15" customHeight="1">
      <c r="A18" s="143">
        <v>6</v>
      </c>
      <c r="B18" s="144" t="s">
        <v>136</v>
      </c>
      <c r="C18" s="145"/>
      <c r="D18" s="145" t="s">
        <v>246</v>
      </c>
      <c r="E18" s="25"/>
      <c r="F18" s="25"/>
      <c r="G18" s="26"/>
      <c r="H18" s="26" t="str">
        <f t="shared" si="1"/>
        <v/>
      </c>
      <c r="I18" s="26" t="str">
        <f t="shared" si="2"/>
        <v/>
      </c>
      <c r="J18" s="27"/>
      <c r="K18" s="27"/>
      <c r="L18" s="27"/>
      <c r="M18" s="146"/>
      <c r="N18" s="27"/>
      <c r="O18" s="189"/>
      <c r="P18" s="147"/>
    </row>
    <row r="19" spans="1:16" s="143" customFormat="1" ht="15" customHeight="1">
      <c r="A19" s="143">
        <v>7</v>
      </c>
      <c r="B19" s="144" t="s">
        <v>136</v>
      </c>
      <c r="C19" s="145"/>
      <c r="D19" s="145" t="s">
        <v>246</v>
      </c>
      <c r="E19" s="25"/>
      <c r="F19" s="25"/>
      <c r="G19" s="26"/>
      <c r="H19" s="26" t="str">
        <f t="shared" si="1"/>
        <v/>
      </c>
      <c r="I19" s="26" t="str">
        <f t="shared" si="2"/>
        <v/>
      </c>
      <c r="J19" s="27"/>
      <c r="K19" s="27"/>
      <c r="L19" s="27"/>
      <c r="M19" s="146"/>
      <c r="N19" s="27"/>
      <c r="O19" s="189"/>
      <c r="P19" s="147"/>
    </row>
    <row r="20" spans="1:16" s="148" customFormat="1" ht="15" customHeight="1">
      <c r="A20" s="143">
        <v>8</v>
      </c>
      <c r="B20" s="144" t="s">
        <v>136</v>
      </c>
      <c r="C20" s="145"/>
      <c r="D20" s="145" t="s">
        <v>246</v>
      </c>
      <c r="E20" s="25"/>
      <c r="F20" s="25"/>
      <c r="G20" s="149"/>
      <c r="H20" s="26" t="str">
        <f t="shared" si="1"/>
        <v/>
      </c>
      <c r="I20" s="26" t="str">
        <f t="shared" si="2"/>
        <v/>
      </c>
      <c r="J20" s="25"/>
      <c r="K20" s="25"/>
      <c r="L20" s="25"/>
      <c r="M20" s="150"/>
      <c r="N20" s="25"/>
      <c r="O20" s="189"/>
      <c r="P20" s="147"/>
    </row>
    <row r="21" spans="1:16" s="143" customFormat="1" ht="15" customHeight="1">
      <c r="A21" s="143">
        <v>9</v>
      </c>
      <c r="B21" s="144" t="s">
        <v>136</v>
      </c>
      <c r="C21" s="145"/>
      <c r="D21" s="145" t="s">
        <v>246</v>
      </c>
      <c r="E21" s="25"/>
      <c r="F21" s="25"/>
      <c r="G21" s="26"/>
      <c r="H21" s="26" t="str">
        <f t="shared" si="1"/>
        <v/>
      </c>
      <c r="I21" s="26" t="str">
        <f t="shared" si="2"/>
        <v/>
      </c>
      <c r="J21" s="27"/>
      <c r="K21" s="27"/>
      <c r="L21" s="27"/>
      <c r="M21" s="146"/>
      <c r="N21" s="27"/>
      <c r="O21" s="189"/>
      <c r="P21" s="147"/>
    </row>
    <row r="22" spans="1:16" s="143" customFormat="1" ht="15" customHeight="1">
      <c r="A22" s="143">
        <v>10</v>
      </c>
      <c r="B22" s="144" t="s">
        <v>136</v>
      </c>
      <c r="C22" s="145"/>
      <c r="D22" s="145" t="s">
        <v>246</v>
      </c>
      <c r="E22" s="25"/>
      <c r="F22" s="25"/>
      <c r="G22" s="26"/>
      <c r="H22" s="26" t="str">
        <f t="shared" si="1"/>
        <v/>
      </c>
      <c r="I22" s="26" t="str">
        <f t="shared" si="2"/>
        <v/>
      </c>
      <c r="J22" s="27"/>
      <c r="K22" s="27"/>
      <c r="L22" s="27"/>
      <c r="M22" s="146"/>
      <c r="N22" s="27"/>
      <c r="O22" s="189"/>
      <c r="P22" s="147"/>
    </row>
    <row r="23" spans="1:16">
      <c r="B23" s="155" t="s">
        <v>150</v>
      </c>
      <c r="C23" s="152"/>
      <c r="D23" s="152"/>
      <c r="E23" s="152"/>
      <c r="F23" s="152"/>
      <c r="G23" s="153">
        <f>SUBTOTAL(9,G13:G22)</f>
        <v>0</v>
      </c>
      <c r="H23" s="154"/>
      <c r="I23" s="153">
        <f>SUBTOTAL(9,I13:I22)</f>
        <v>0</v>
      </c>
      <c r="J23" s="152"/>
      <c r="K23" s="152"/>
      <c r="L23" s="152"/>
      <c r="M23" s="152"/>
      <c r="N23" s="152"/>
      <c r="O23" s="152"/>
      <c r="P23" s="152"/>
    </row>
    <row r="24" spans="1:16">
      <c r="B24" s="151"/>
      <c r="C24" s="151"/>
      <c r="D24" s="151"/>
    </row>
    <row r="25" spans="1:16">
      <c r="B25" s="151"/>
      <c r="C25" s="2" t="s">
        <v>56</v>
      </c>
      <c r="D25" s="3"/>
      <c r="E25" s="3"/>
    </row>
    <row r="26" spans="1:16">
      <c r="B26" s="151"/>
      <c r="C26" s="3" t="s">
        <v>57</v>
      </c>
      <c r="D26" s="3"/>
      <c r="E26" s="3"/>
    </row>
    <row r="27" spans="1:16">
      <c r="B27" s="151"/>
      <c r="C27" s="3" t="s">
        <v>58</v>
      </c>
      <c r="D27" s="3"/>
      <c r="E27" s="3"/>
    </row>
    <row r="28" spans="1:16">
      <c r="B28" s="151"/>
      <c r="C28" s="151"/>
      <c r="D28" s="151"/>
      <c r="F28" s="2" t="s">
        <v>115</v>
      </c>
      <c r="G28" s="283">
        <v>561</v>
      </c>
      <c r="H28" s="2"/>
      <c r="I28" s="2"/>
    </row>
    <row r="29" spans="1:16">
      <c r="B29" s="151"/>
      <c r="C29" s="151"/>
      <c r="D29" s="151"/>
      <c r="F29" s="3" t="s">
        <v>41</v>
      </c>
      <c r="G29" s="283">
        <v>561</v>
      </c>
      <c r="H29" s="2"/>
      <c r="I29" s="2"/>
    </row>
    <row r="30" spans="1:16">
      <c r="B30" s="151"/>
      <c r="C30" s="151"/>
      <c r="D30" s="151"/>
      <c r="F30" s="3" t="s">
        <v>42</v>
      </c>
      <c r="G30" s="283">
        <v>561</v>
      </c>
      <c r="H30" s="2"/>
      <c r="I30" s="2"/>
    </row>
    <row r="31" spans="1:16">
      <c r="B31" s="151"/>
      <c r="C31" s="151"/>
      <c r="D31" s="151"/>
      <c r="F31" s="3" t="s">
        <v>44</v>
      </c>
      <c r="G31" s="283">
        <v>561</v>
      </c>
      <c r="H31" s="2"/>
      <c r="I31" s="2"/>
    </row>
    <row r="32" spans="1:16">
      <c r="B32" s="151"/>
      <c r="C32" s="151"/>
      <c r="D32" s="151"/>
      <c r="F32" s="3" t="s">
        <v>43</v>
      </c>
      <c r="G32" s="283">
        <v>561</v>
      </c>
      <c r="H32" s="2"/>
      <c r="I32" s="2"/>
    </row>
    <row r="33" spans="2:9">
      <c r="B33" s="151"/>
      <c r="C33" s="151"/>
      <c r="D33" s="151"/>
      <c r="F33" s="2" t="s">
        <v>114</v>
      </c>
      <c r="G33" s="283">
        <v>561</v>
      </c>
      <c r="H33" s="2"/>
      <c r="I33" s="2"/>
    </row>
    <row r="34" spans="2:9">
      <c r="B34" s="151"/>
      <c r="C34" s="151"/>
      <c r="D34" s="151"/>
      <c r="F34" s="3"/>
      <c r="G34" s="283"/>
      <c r="H34" s="2"/>
      <c r="I34" s="2"/>
    </row>
    <row r="35" spans="2:9">
      <c r="B35" s="151"/>
      <c r="C35" s="151"/>
      <c r="D35" s="151"/>
      <c r="F35" s="298" t="s">
        <v>116</v>
      </c>
      <c r="G35" s="283">
        <v>561</v>
      </c>
      <c r="H35" s="2"/>
      <c r="I35" s="2"/>
    </row>
    <row r="36" spans="2:9">
      <c r="B36" s="151"/>
      <c r="C36" s="151"/>
      <c r="D36" s="151"/>
      <c r="F36" s="3" t="s">
        <v>22</v>
      </c>
      <c r="G36" s="283">
        <v>561</v>
      </c>
      <c r="H36" s="2"/>
      <c r="I36" s="2"/>
    </row>
    <row r="37" spans="2:9">
      <c r="B37" s="151"/>
      <c r="C37" s="151"/>
      <c r="D37" s="151"/>
      <c r="F37" s="3" t="s">
        <v>23</v>
      </c>
      <c r="G37" s="283">
        <v>561</v>
      </c>
      <c r="H37" s="2"/>
      <c r="I37" s="2"/>
    </row>
    <row r="38" spans="2:9">
      <c r="B38" s="151"/>
      <c r="C38" s="151"/>
      <c r="D38" s="151"/>
      <c r="F38" s="2" t="s">
        <v>45</v>
      </c>
      <c r="G38" s="283">
        <v>561</v>
      </c>
      <c r="H38" s="2"/>
      <c r="I38" s="2"/>
    </row>
    <row r="39" spans="2:9">
      <c r="B39" s="151"/>
      <c r="C39" s="151"/>
      <c r="D39" s="151"/>
      <c r="F39" s="298" t="s">
        <v>27</v>
      </c>
      <c r="G39" s="283">
        <v>561</v>
      </c>
      <c r="H39" s="2"/>
      <c r="I39" s="2"/>
    </row>
    <row r="40" spans="2:9">
      <c r="B40" s="151"/>
      <c r="C40" s="151"/>
      <c r="D40" s="151"/>
      <c r="F40" s="298" t="s">
        <v>28</v>
      </c>
      <c r="G40" s="283">
        <v>561</v>
      </c>
      <c r="H40" s="2"/>
      <c r="I40" s="2"/>
    </row>
    <row r="41" spans="2:9">
      <c r="B41" s="151"/>
      <c r="C41" s="151"/>
      <c r="D41" s="151"/>
      <c r="F41" s="298" t="s">
        <v>30</v>
      </c>
      <c r="G41" s="283">
        <v>561</v>
      </c>
      <c r="H41" s="2"/>
      <c r="I41" s="2"/>
    </row>
    <row r="42" spans="2:9">
      <c r="B42" s="151"/>
      <c r="C42" s="151"/>
      <c r="D42" s="151"/>
      <c r="F42" s="298" t="s">
        <v>29</v>
      </c>
      <c r="G42" s="283">
        <v>9310</v>
      </c>
      <c r="H42" s="2"/>
      <c r="I42" s="2"/>
    </row>
    <row r="43" spans="2:9">
      <c r="B43" s="151"/>
      <c r="C43" s="151"/>
      <c r="D43" s="151"/>
      <c r="E43" s="2"/>
      <c r="F43" s="3" t="s">
        <v>26</v>
      </c>
      <c r="G43" s="283">
        <v>281</v>
      </c>
      <c r="H43" s="2"/>
    </row>
    <row r="44" spans="2:9">
      <c r="B44" s="151"/>
      <c r="C44" s="151"/>
      <c r="D44" s="151"/>
      <c r="F44" s="3" t="s">
        <v>24</v>
      </c>
      <c r="G44" s="283">
        <v>281</v>
      </c>
    </row>
    <row r="45" spans="2:9">
      <c r="B45" s="151"/>
      <c r="C45" s="151"/>
      <c r="D45" s="151"/>
      <c r="E45" s="8"/>
      <c r="F45" s="3" t="s">
        <v>36</v>
      </c>
      <c r="G45" s="283">
        <v>2810</v>
      </c>
    </row>
    <row r="46" spans="2:9">
      <c r="B46" s="151"/>
      <c r="C46" s="151"/>
      <c r="D46" s="151"/>
      <c r="E46" s="9"/>
      <c r="F46" s="2" t="s">
        <v>113</v>
      </c>
      <c r="G46" s="285">
        <v>561</v>
      </c>
    </row>
    <row r="47" spans="2:9">
      <c r="B47" s="151"/>
      <c r="C47" s="151"/>
      <c r="D47" s="151"/>
      <c r="G47" s="285"/>
    </row>
    <row r="48" spans="2:9">
      <c r="B48" s="151"/>
      <c r="C48" s="151"/>
      <c r="D48" s="151"/>
      <c r="G48" s="285"/>
    </row>
    <row r="49" spans="2:7">
      <c r="B49" s="151"/>
      <c r="C49" s="151"/>
      <c r="D49" s="151"/>
      <c r="G49" s="285"/>
    </row>
    <row r="50" spans="2:7">
      <c r="B50" s="151"/>
      <c r="C50" s="151"/>
      <c r="D50" s="151"/>
      <c r="G50" s="285"/>
    </row>
    <row r="51" spans="2:7">
      <c r="B51" s="151"/>
      <c r="C51" s="151"/>
      <c r="D51" s="151"/>
      <c r="G51" s="285"/>
    </row>
    <row r="52" spans="2:7">
      <c r="B52" s="151"/>
      <c r="C52" s="151"/>
      <c r="D52" s="151"/>
      <c r="G52" s="285"/>
    </row>
    <row r="53" spans="2:7">
      <c r="B53" s="151"/>
      <c r="C53" s="151"/>
      <c r="D53" s="151"/>
      <c r="G53" s="285"/>
    </row>
    <row r="54" spans="2:7">
      <c r="B54" s="151"/>
      <c r="C54" s="151"/>
      <c r="D54" s="151"/>
      <c r="G54" s="285"/>
    </row>
    <row r="55" spans="2:7">
      <c r="B55" s="151"/>
      <c r="C55" s="151"/>
      <c r="D55" s="151"/>
      <c r="G55" s="285"/>
    </row>
    <row r="56" spans="2:7">
      <c r="B56" s="151"/>
      <c r="C56" s="151"/>
      <c r="D56" s="151"/>
      <c r="G56" s="285"/>
    </row>
    <row r="57" spans="2:7">
      <c r="B57" s="151"/>
      <c r="C57" s="151"/>
      <c r="D57" s="151"/>
      <c r="G57" s="285"/>
    </row>
    <row r="58" spans="2:7">
      <c r="B58" s="151"/>
      <c r="C58" s="151"/>
      <c r="D58" s="151"/>
      <c r="G58" s="285"/>
    </row>
    <row r="59" spans="2:7">
      <c r="B59" s="151"/>
      <c r="C59" s="151"/>
      <c r="D59" s="151"/>
      <c r="G59" s="285"/>
    </row>
    <row r="60" spans="2:7">
      <c r="B60" s="151"/>
      <c r="C60" s="151"/>
      <c r="D60" s="151"/>
      <c r="G60" s="285"/>
    </row>
    <row r="61" spans="2:7">
      <c r="B61" s="151"/>
      <c r="C61" s="151"/>
      <c r="D61" s="151"/>
      <c r="G61" s="285"/>
    </row>
    <row r="62" spans="2:7">
      <c r="B62" s="151"/>
      <c r="C62" s="151"/>
      <c r="D62" s="151"/>
      <c r="G62" s="285"/>
    </row>
    <row r="63" spans="2:7">
      <c r="B63" s="151"/>
      <c r="C63" s="151"/>
      <c r="D63" s="151"/>
      <c r="G63" s="285"/>
    </row>
    <row r="64" spans="2:7">
      <c r="B64" s="151"/>
      <c r="C64" s="151"/>
      <c r="D64" s="151"/>
    </row>
    <row r="65" spans="2:4">
      <c r="B65" s="151"/>
      <c r="C65" s="151"/>
      <c r="D65" s="151"/>
    </row>
    <row r="66" spans="2:4">
      <c r="B66" s="151"/>
      <c r="C66" s="151"/>
      <c r="D66" s="151"/>
    </row>
    <row r="67" spans="2:4">
      <c r="B67" s="151"/>
      <c r="C67" s="151"/>
      <c r="D67" s="151"/>
    </row>
    <row r="68" spans="2:4">
      <c r="B68" s="151"/>
      <c r="C68" s="151"/>
      <c r="D68" s="151"/>
    </row>
    <row r="69" spans="2:4">
      <c r="B69" s="151"/>
      <c r="C69" s="151"/>
      <c r="D69" s="151"/>
    </row>
    <row r="70" spans="2:4">
      <c r="B70" s="151"/>
      <c r="C70" s="151"/>
      <c r="D70" s="151"/>
    </row>
    <row r="71" spans="2:4">
      <c r="B71" s="151"/>
      <c r="C71" s="151"/>
      <c r="D71" s="151"/>
    </row>
    <row r="72" spans="2:4">
      <c r="B72" s="151"/>
      <c r="C72" s="151"/>
      <c r="D72" s="151"/>
    </row>
    <row r="73" spans="2:4">
      <c r="B73" s="151"/>
      <c r="C73" s="151"/>
      <c r="D73" s="151"/>
    </row>
    <row r="74" spans="2:4">
      <c r="B74" s="151"/>
      <c r="C74" s="151"/>
      <c r="D74" s="151"/>
    </row>
    <row r="75" spans="2:4">
      <c r="B75" s="151"/>
      <c r="C75" s="151"/>
      <c r="D75" s="151"/>
    </row>
    <row r="76" spans="2:4">
      <c r="B76" s="151"/>
      <c r="C76" s="151"/>
      <c r="D76" s="151"/>
    </row>
    <row r="77" spans="2:4">
      <c r="B77" s="151"/>
      <c r="C77" s="151"/>
      <c r="D77" s="151"/>
    </row>
    <row r="78" spans="2:4">
      <c r="B78" s="151"/>
      <c r="C78" s="151"/>
      <c r="D78" s="151"/>
    </row>
    <row r="79" spans="2:4">
      <c r="B79" s="151"/>
      <c r="C79" s="151"/>
      <c r="D79" s="151"/>
    </row>
    <row r="80" spans="2:4">
      <c r="B80" s="151"/>
      <c r="C80" s="151"/>
      <c r="D80" s="151"/>
    </row>
    <row r="81" spans="2:4">
      <c r="B81" s="151"/>
      <c r="C81" s="151"/>
      <c r="D81" s="151"/>
    </row>
    <row r="82" spans="2:4">
      <c r="B82" s="151"/>
      <c r="C82" s="151"/>
      <c r="D82" s="151"/>
    </row>
    <row r="83" spans="2:4">
      <c r="B83" s="151"/>
      <c r="C83" s="151"/>
      <c r="D83" s="151"/>
    </row>
    <row r="84" spans="2:4">
      <c r="B84" s="151"/>
      <c r="C84" s="151"/>
      <c r="D84" s="151"/>
    </row>
  </sheetData>
  <autoFilter ref="A12:P12" xr:uid="{00000000-0001-0000-0600-000000000000}"/>
  <phoneticPr fontId="1"/>
  <dataValidations count="3">
    <dataValidation type="list" allowBlank="1" showInputMessage="1" showErrorMessage="1" sqref="O11 O13:O22" xr:uid="{00000000-0002-0000-0600-000000000000}">
      <formula1>"◎,○,☆"</formula1>
    </dataValidation>
    <dataValidation type="list" allowBlank="1" showInputMessage="1" showErrorMessage="1" sqref="E11 E13:E22" xr:uid="{00000000-0002-0000-0600-000001000000}">
      <formula1>$C$26:$C$27</formula1>
    </dataValidation>
    <dataValidation type="list" allowBlank="1" showInputMessage="1" showErrorMessage="1" sqref="F11 F13:F22" xr:uid="{00000000-0002-0000-0600-000002000000}">
      <formula1>$F$28:$F$46</formula1>
    </dataValidation>
  </dataValidations>
  <printOptions horizontalCentered="1"/>
  <pageMargins left="0.55118110236220474" right="0.39370078740157483" top="0.55118110236220474" bottom="0" header="0.31496062992125984" footer="0.31496062992125984"/>
  <pageSetup paperSize="8" scale="93" fitToHeight="0" orientation="landscape" cellComments="asDisplayed" r:id="rId1"/>
  <colBreaks count="1" manualBreakCount="1">
    <brk id="13"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市町村リスト!$B$3:$B$35</xm:f>
          </x14:formula1>
          <xm:sqref>C11 C13:C22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pageSetUpPr fitToPage="1"/>
  </sheetPr>
  <dimension ref="A1:M22"/>
  <sheetViews>
    <sheetView view="pageBreakPreview" zoomScaleNormal="100" zoomScaleSheetLayoutView="100" workbookViewId="0">
      <selection activeCell="B5" sqref="B5"/>
    </sheetView>
  </sheetViews>
  <sheetFormatPr defaultColWidth="2.25" defaultRowHeight="14.25"/>
  <cols>
    <col min="1" max="1" width="7" style="2" bestFit="1" customWidth="1"/>
    <col min="2" max="2" width="12.25" style="2" customWidth="1"/>
    <col min="3" max="3" width="10.125" style="2" customWidth="1"/>
    <col min="4" max="4" width="8.25" style="2" customWidth="1"/>
    <col min="5" max="5" width="6" style="2" bestFit="1" customWidth="1"/>
    <col min="6" max="6" width="7.25" style="2" customWidth="1"/>
    <col min="7" max="7" width="8.75" style="2" customWidth="1"/>
    <col min="8" max="8" width="13.5" style="2" customWidth="1"/>
    <col min="9" max="9" width="14.25" style="2" customWidth="1"/>
    <col min="10" max="10" width="14.625" style="2" customWidth="1"/>
    <col min="11" max="11" width="15.625" style="2" customWidth="1"/>
    <col min="12" max="12" width="7.125" style="2" customWidth="1"/>
    <col min="13" max="13" width="39.25" style="2" customWidth="1"/>
    <col min="14" max="16384" width="2.25" style="2"/>
  </cols>
  <sheetData>
    <row r="1" spans="1:13" ht="17.25">
      <c r="B1" s="1" t="s">
        <v>231</v>
      </c>
      <c r="C1" s="1"/>
      <c r="D1" s="1"/>
    </row>
    <row r="2" spans="1:13" ht="18.75">
      <c r="B2" s="161" t="str">
        <f>'地密整備（様式１－１）'!B2</f>
        <v>令和９年度</v>
      </c>
      <c r="C2" s="161"/>
      <c r="D2" s="297" t="s">
        <v>367</v>
      </c>
      <c r="E2" s="161"/>
      <c r="F2" s="161"/>
      <c r="G2" s="161"/>
      <c r="H2" s="161"/>
      <c r="I2" s="161"/>
      <c r="J2" s="161"/>
      <c r="K2" s="161"/>
      <c r="L2" s="161"/>
    </row>
    <row r="3" spans="1:13" ht="18.75">
      <c r="B3" s="161"/>
      <c r="C3" s="161"/>
      <c r="D3" s="161"/>
      <c r="E3" s="161"/>
      <c r="F3" s="161"/>
      <c r="G3" s="161"/>
      <c r="H3" s="161"/>
      <c r="I3" s="161"/>
      <c r="J3" s="161"/>
      <c r="K3" s="161"/>
      <c r="L3" s="161"/>
    </row>
    <row r="4" spans="1:13" ht="18.75">
      <c r="B4" s="161"/>
      <c r="C4" s="161"/>
      <c r="D4" s="161"/>
      <c r="E4" s="161"/>
      <c r="F4" s="161"/>
      <c r="G4" s="161"/>
      <c r="H4" s="161"/>
      <c r="I4" s="161"/>
      <c r="J4" s="161"/>
      <c r="K4" s="161"/>
      <c r="L4" s="161"/>
    </row>
    <row r="5" spans="1:13" ht="18.75">
      <c r="B5" s="161"/>
      <c r="C5" s="161"/>
      <c r="D5" s="161"/>
      <c r="E5" s="161"/>
      <c r="F5" s="161"/>
      <c r="G5" s="161"/>
      <c r="H5" s="161"/>
      <c r="I5" s="161"/>
      <c r="J5" s="161"/>
      <c r="K5" s="161"/>
      <c r="L5" s="161"/>
    </row>
    <row r="6" spans="1:13" ht="18.75">
      <c r="B6" s="161"/>
      <c r="C6" s="161"/>
      <c r="D6" s="161"/>
      <c r="E6" s="161"/>
      <c r="F6" s="161"/>
      <c r="G6" s="161"/>
      <c r="H6" s="161"/>
      <c r="I6" s="161"/>
      <c r="J6" s="161"/>
      <c r="K6" s="161"/>
      <c r="L6" s="161"/>
    </row>
    <row r="7" spans="1:13" ht="18.75">
      <c r="B7" s="161"/>
      <c r="C7" s="161"/>
      <c r="D7" s="161"/>
      <c r="E7" s="161"/>
      <c r="F7" s="161"/>
      <c r="G7" s="161"/>
      <c r="H7" s="161"/>
      <c r="I7" s="161"/>
      <c r="J7" s="161"/>
      <c r="K7" s="161"/>
      <c r="L7" s="161"/>
    </row>
    <row r="8" spans="1:13" ht="18.75">
      <c r="B8" s="161"/>
      <c r="C8" s="161"/>
      <c r="D8" s="161"/>
      <c r="E8" s="161"/>
      <c r="F8" s="161"/>
      <c r="G8" s="161"/>
      <c r="H8" s="161"/>
      <c r="I8" s="161"/>
      <c r="J8" s="161"/>
      <c r="K8" s="161"/>
      <c r="L8" s="161"/>
    </row>
    <row r="9" spans="1:13" ht="18.75">
      <c r="C9" s="137"/>
      <c r="D9" s="137"/>
      <c r="E9" s="137"/>
      <c r="F9" s="137"/>
      <c r="G9" s="137"/>
      <c r="H9" s="137"/>
      <c r="I9" s="137"/>
      <c r="J9" s="137"/>
      <c r="K9" s="137"/>
      <c r="L9" s="137"/>
      <c r="M9" s="137"/>
    </row>
    <row r="10" spans="1:13" s="77" customFormat="1" ht="15" customHeight="1">
      <c r="A10" s="185" t="s">
        <v>209</v>
      </c>
      <c r="B10" s="78" t="s">
        <v>187</v>
      </c>
      <c r="C10" s="186"/>
      <c r="D10" s="175" t="s">
        <v>251</v>
      </c>
      <c r="E10" s="177">
        <v>29</v>
      </c>
      <c r="F10" s="177">
        <v>134</v>
      </c>
      <c r="G10" s="177">
        <f>E10*F10</f>
        <v>3886</v>
      </c>
      <c r="H10" s="166" t="s">
        <v>206</v>
      </c>
      <c r="I10" s="176" t="s">
        <v>215</v>
      </c>
      <c r="J10" s="176" t="s">
        <v>208</v>
      </c>
      <c r="K10" s="176"/>
      <c r="L10" s="188" t="s">
        <v>121</v>
      </c>
      <c r="M10" s="182" t="s">
        <v>225</v>
      </c>
    </row>
    <row r="11" spans="1:13" s="76" customFormat="1" ht="21.75" customHeight="1">
      <c r="B11" s="73" t="s">
        <v>135</v>
      </c>
      <c r="C11" s="73" t="s">
        <v>120</v>
      </c>
      <c r="D11" s="73" t="s">
        <v>198</v>
      </c>
      <c r="E11" s="73" t="s">
        <v>78</v>
      </c>
      <c r="F11" s="73" t="s">
        <v>14</v>
      </c>
      <c r="G11" s="74" t="s">
        <v>15</v>
      </c>
      <c r="H11" s="73" t="s">
        <v>214</v>
      </c>
      <c r="I11" s="73" t="s">
        <v>5</v>
      </c>
      <c r="J11" s="100" t="s">
        <v>6</v>
      </c>
      <c r="K11" s="100" t="s">
        <v>38</v>
      </c>
      <c r="L11" s="101" t="s">
        <v>50</v>
      </c>
      <c r="M11" s="102" t="s">
        <v>51</v>
      </c>
    </row>
    <row r="12" spans="1:13" s="77" customFormat="1" ht="15" customHeight="1">
      <c r="B12" s="78" t="s">
        <v>187</v>
      </c>
      <c r="C12" s="87"/>
      <c r="D12" s="93" t="s">
        <v>251</v>
      </c>
      <c r="E12" s="17"/>
      <c r="F12" s="17"/>
      <c r="G12" s="17">
        <f t="shared" ref="G12:G21" si="0">E12*F12</f>
        <v>0</v>
      </c>
      <c r="H12" s="134"/>
      <c r="I12" s="20"/>
      <c r="J12" s="20"/>
      <c r="K12" s="20"/>
      <c r="L12" s="72"/>
      <c r="M12" s="63"/>
    </row>
    <row r="13" spans="1:13" s="77" customFormat="1" ht="15" customHeight="1">
      <c r="B13" s="78" t="s">
        <v>187</v>
      </c>
      <c r="C13" s="87"/>
      <c r="D13" s="93" t="s">
        <v>251</v>
      </c>
      <c r="E13" s="17"/>
      <c r="F13" s="17"/>
      <c r="G13" s="17">
        <f t="shared" si="0"/>
        <v>0</v>
      </c>
      <c r="H13" s="134"/>
      <c r="I13" s="20"/>
      <c r="J13" s="20"/>
      <c r="K13" s="20"/>
      <c r="L13" s="72"/>
      <c r="M13" s="63"/>
    </row>
    <row r="14" spans="1:13" s="77" customFormat="1" ht="15" customHeight="1">
      <c r="B14" s="78" t="s">
        <v>187</v>
      </c>
      <c r="C14" s="87"/>
      <c r="D14" s="93" t="s">
        <v>251</v>
      </c>
      <c r="E14" s="17"/>
      <c r="F14" s="17"/>
      <c r="G14" s="17">
        <f t="shared" si="0"/>
        <v>0</v>
      </c>
      <c r="H14" s="134"/>
      <c r="I14" s="20"/>
      <c r="J14" s="20"/>
      <c r="K14" s="20"/>
      <c r="L14" s="72"/>
      <c r="M14" s="63"/>
    </row>
    <row r="15" spans="1:13" s="77" customFormat="1" ht="15" customHeight="1">
      <c r="B15" s="78" t="s">
        <v>187</v>
      </c>
      <c r="C15" s="87"/>
      <c r="D15" s="93" t="s">
        <v>251</v>
      </c>
      <c r="E15" s="17"/>
      <c r="F15" s="17"/>
      <c r="G15" s="17">
        <f t="shared" si="0"/>
        <v>0</v>
      </c>
      <c r="H15" s="134"/>
      <c r="I15" s="20"/>
      <c r="J15" s="20"/>
      <c r="K15" s="20"/>
      <c r="L15" s="72"/>
      <c r="M15" s="63"/>
    </row>
    <row r="16" spans="1:13" s="77" customFormat="1" ht="15" customHeight="1">
      <c r="B16" s="78" t="s">
        <v>187</v>
      </c>
      <c r="C16" s="87"/>
      <c r="D16" s="93" t="s">
        <v>251</v>
      </c>
      <c r="E16" s="17"/>
      <c r="F16" s="17"/>
      <c r="G16" s="17">
        <f t="shared" si="0"/>
        <v>0</v>
      </c>
      <c r="H16" s="134"/>
      <c r="I16" s="20"/>
      <c r="J16" s="20"/>
      <c r="K16" s="20"/>
      <c r="L16" s="72"/>
      <c r="M16" s="63"/>
    </row>
    <row r="17" spans="2:13" s="77" customFormat="1" ht="15" customHeight="1">
      <c r="B17" s="78" t="s">
        <v>187</v>
      </c>
      <c r="C17" s="87"/>
      <c r="D17" s="93" t="s">
        <v>251</v>
      </c>
      <c r="E17" s="17"/>
      <c r="F17" s="17"/>
      <c r="G17" s="17">
        <f t="shared" si="0"/>
        <v>0</v>
      </c>
      <c r="H17" s="134"/>
      <c r="I17" s="20"/>
      <c r="J17" s="20"/>
      <c r="K17" s="20"/>
      <c r="L17" s="72"/>
      <c r="M17" s="63"/>
    </row>
    <row r="18" spans="2:13" s="77" customFormat="1" ht="15" customHeight="1">
      <c r="B18" s="78" t="s">
        <v>187</v>
      </c>
      <c r="C18" s="87"/>
      <c r="D18" s="93" t="s">
        <v>251</v>
      </c>
      <c r="E18" s="17"/>
      <c r="F18" s="17"/>
      <c r="G18" s="17">
        <f t="shared" si="0"/>
        <v>0</v>
      </c>
      <c r="H18" s="134"/>
      <c r="I18" s="20"/>
      <c r="J18" s="20"/>
      <c r="K18" s="20"/>
      <c r="L18" s="72"/>
      <c r="M18" s="63"/>
    </row>
    <row r="19" spans="2:13" s="77" customFormat="1" ht="15" customHeight="1">
      <c r="B19" s="78" t="s">
        <v>187</v>
      </c>
      <c r="C19" s="87"/>
      <c r="D19" s="93" t="s">
        <v>251</v>
      </c>
      <c r="E19" s="17"/>
      <c r="F19" s="17"/>
      <c r="G19" s="17">
        <f t="shared" si="0"/>
        <v>0</v>
      </c>
      <c r="H19" s="134"/>
      <c r="I19" s="20"/>
      <c r="J19" s="20"/>
      <c r="K19" s="20"/>
      <c r="L19" s="72"/>
      <c r="M19" s="63"/>
    </row>
    <row r="20" spans="2:13" s="77" customFormat="1" ht="15" customHeight="1">
      <c r="B20" s="78" t="s">
        <v>187</v>
      </c>
      <c r="C20" s="87"/>
      <c r="D20" s="93" t="s">
        <v>251</v>
      </c>
      <c r="E20" s="17"/>
      <c r="F20" s="17"/>
      <c r="G20" s="17">
        <f t="shared" si="0"/>
        <v>0</v>
      </c>
      <c r="H20" s="134"/>
      <c r="I20" s="20"/>
      <c r="J20" s="20"/>
      <c r="K20" s="20"/>
      <c r="L20" s="72"/>
      <c r="M20" s="63"/>
    </row>
    <row r="21" spans="2:13" s="77" customFormat="1" ht="15" customHeight="1">
      <c r="B21" s="78" t="s">
        <v>187</v>
      </c>
      <c r="C21" s="87"/>
      <c r="D21" s="93" t="s">
        <v>251</v>
      </c>
      <c r="E21" s="17"/>
      <c r="F21" s="17"/>
      <c r="G21" s="17">
        <f t="shared" si="0"/>
        <v>0</v>
      </c>
      <c r="H21" s="134"/>
      <c r="I21" s="20"/>
      <c r="J21" s="20"/>
      <c r="K21" s="20"/>
      <c r="L21" s="72"/>
      <c r="M21" s="63"/>
    </row>
    <row r="22" spans="2:13" s="77" customFormat="1" ht="15" customHeight="1">
      <c r="B22" s="84" t="s">
        <v>150</v>
      </c>
      <c r="C22" s="81"/>
      <c r="D22" s="81"/>
      <c r="E22" s="79">
        <f>SUM(E12:E21)</f>
        <v>0</v>
      </c>
      <c r="F22" s="80"/>
      <c r="G22" s="79">
        <f>SUM(G12:G21)</f>
        <v>0</v>
      </c>
      <c r="H22" s="81"/>
      <c r="I22" s="81"/>
      <c r="J22" s="81"/>
      <c r="K22" s="81"/>
      <c r="L22" s="81"/>
      <c r="M22" s="106"/>
    </row>
  </sheetData>
  <autoFilter ref="B11:M23" xr:uid="{00000000-0009-0000-0000-000007000000}"/>
  <phoneticPr fontId="1"/>
  <dataValidations count="1">
    <dataValidation type="list" allowBlank="1" showInputMessage="1" showErrorMessage="1" sqref="L10 L12:L21" xr:uid="{00000000-0002-0000-0700-000000000000}">
      <formula1>"◎,○,☆"</formula1>
    </dataValidation>
  </dataValidations>
  <printOptions horizontalCentered="1"/>
  <pageMargins left="0.55118110236220474" right="0.39370078740157483" top="0.74803149606299213" bottom="0.59055118110236227" header="0.31496062992125984" footer="0.31496062992125984"/>
  <pageSetup paperSize="8"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市町村リスト!$B$3:$B$35</xm:f>
          </x14:formula1>
          <xm:sqref>C10 C12:C21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fitToPage="1"/>
  </sheetPr>
  <dimension ref="A1:AI47"/>
  <sheetViews>
    <sheetView view="pageBreakPreview" topLeftCell="A3" zoomScale="85" zoomScaleNormal="100" zoomScaleSheetLayoutView="85" workbookViewId="0">
      <selection activeCell="M27" sqref="M27:M28"/>
    </sheetView>
  </sheetViews>
  <sheetFormatPr defaultColWidth="2.25" defaultRowHeight="14.25"/>
  <cols>
    <col min="1" max="1" width="7" style="2" bestFit="1" customWidth="1"/>
    <col min="2" max="2" width="11.75" style="2" customWidth="1"/>
    <col min="3" max="3" width="9.625" style="2" bestFit="1" customWidth="1"/>
    <col min="4" max="4" width="9.625" style="2" customWidth="1"/>
    <col min="5" max="5" width="23.5" style="2" customWidth="1"/>
    <col min="6" max="6" width="15" style="2" bestFit="1" customWidth="1"/>
    <col min="7" max="7" width="10.25" style="2" customWidth="1"/>
    <col min="8" max="8" width="10" style="2" customWidth="1"/>
    <col min="9" max="9" width="8.75" style="2" customWidth="1"/>
    <col min="10" max="10" width="6.625" style="2" customWidth="1"/>
    <col min="11" max="11" width="9.5" style="2" customWidth="1"/>
    <col min="12" max="12" width="7.75" style="2" customWidth="1"/>
    <col min="13" max="13" width="11.5" style="2" customWidth="1"/>
    <col min="14" max="14" width="10.375" style="2" customWidth="1"/>
    <col min="15" max="15" width="8.25" style="2" customWidth="1"/>
    <col min="16" max="16" width="39.25" style="2" customWidth="1"/>
    <col min="17" max="16384" width="2.25" style="2"/>
  </cols>
  <sheetData>
    <row r="1" spans="1:16" ht="17.25">
      <c r="B1" s="1" t="s">
        <v>205</v>
      </c>
      <c r="E1" s="1"/>
      <c r="N1" s="22"/>
    </row>
    <row r="2" spans="1:16" ht="18.75">
      <c r="B2" s="161" t="str">
        <f>'地密整備（様式１－１）'!B2</f>
        <v>令和９年度</v>
      </c>
      <c r="D2" s="161" t="s">
        <v>368</v>
      </c>
      <c r="E2" s="161"/>
      <c r="F2" s="161"/>
      <c r="G2" s="161"/>
      <c r="H2" s="161"/>
      <c r="I2" s="161"/>
      <c r="J2" s="161"/>
      <c r="K2" s="161"/>
      <c r="L2" s="161"/>
      <c r="M2" s="161"/>
      <c r="N2" s="161"/>
    </row>
    <row r="3" spans="1:16" ht="18.75">
      <c r="B3" s="161"/>
      <c r="D3" s="161"/>
      <c r="E3" s="161"/>
      <c r="F3" s="161"/>
      <c r="G3" s="161"/>
      <c r="H3" s="161"/>
      <c r="I3" s="161"/>
      <c r="J3" s="161"/>
      <c r="K3" s="161"/>
      <c r="L3" s="161"/>
      <c r="M3" s="161"/>
      <c r="N3" s="161"/>
    </row>
    <row r="4" spans="1:16" ht="18.75">
      <c r="B4" s="161"/>
      <c r="D4" s="161"/>
      <c r="E4" s="161"/>
      <c r="F4" s="161"/>
      <c r="G4" s="161"/>
      <c r="H4" s="161"/>
      <c r="I4" s="161"/>
      <c r="J4" s="161"/>
      <c r="K4" s="161"/>
      <c r="L4" s="161"/>
      <c r="M4" s="161"/>
      <c r="N4" s="161"/>
    </row>
    <row r="5" spans="1:16" ht="18.75">
      <c r="B5" s="161"/>
      <c r="D5" s="161"/>
      <c r="E5" s="161"/>
      <c r="F5" s="161"/>
      <c r="G5" s="161"/>
      <c r="H5" s="161"/>
      <c r="I5" s="161"/>
      <c r="J5" s="161"/>
      <c r="K5" s="161"/>
      <c r="L5" s="161"/>
      <c r="M5" s="161"/>
      <c r="N5" s="161"/>
    </row>
    <row r="6" spans="1:16" ht="18.75">
      <c r="B6" s="161"/>
      <c r="D6" s="161"/>
      <c r="E6" s="161"/>
      <c r="F6" s="161"/>
      <c r="G6" s="161"/>
      <c r="H6" s="161"/>
      <c r="I6" s="161"/>
      <c r="J6" s="161"/>
      <c r="K6" s="161"/>
      <c r="L6" s="161"/>
      <c r="M6" s="161"/>
      <c r="N6" s="161"/>
    </row>
    <row r="7" spans="1:16" ht="18.75">
      <c r="B7" s="161"/>
      <c r="D7" s="161"/>
      <c r="E7" s="161"/>
      <c r="F7" s="161"/>
      <c r="G7" s="161"/>
      <c r="H7" s="161"/>
      <c r="I7" s="161"/>
      <c r="J7" s="161"/>
      <c r="K7" s="161"/>
      <c r="L7" s="161"/>
      <c r="M7" s="161"/>
      <c r="N7" s="161"/>
    </row>
    <row r="8" spans="1:16" ht="18.75">
      <c r="B8" s="161"/>
      <c r="D8" s="161"/>
      <c r="E8" s="161"/>
      <c r="F8" s="161"/>
      <c r="G8" s="161"/>
      <c r="H8" s="161"/>
      <c r="I8" s="161"/>
      <c r="J8" s="161"/>
      <c r="K8" s="161"/>
      <c r="L8" s="161"/>
      <c r="M8" s="161"/>
      <c r="N8" s="161"/>
    </row>
    <row r="9" spans="1:16" ht="18.75">
      <c r="B9" s="161"/>
      <c r="D9" s="161"/>
      <c r="E9" s="161"/>
      <c r="F9" s="161"/>
      <c r="G9" s="161"/>
      <c r="H9" s="161"/>
      <c r="I9" s="161"/>
      <c r="J9" s="161"/>
      <c r="K9" s="161"/>
      <c r="L9" s="161"/>
      <c r="M9" s="161"/>
      <c r="N9" s="161"/>
    </row>
    <row r="10" spans="1:16" ht="18.75">
      <c r="B10" s="161"/>
      <c r="D10" s="161"/>
      <c r="E10" s="161"/>
      <c r="F10" s="161"/>
      <c r="G10" s="161"/>
      <c r="H10" s="161"/>
      <c r="I10" s="161"/>
      <c r="J10" s="161"/>
      <c r="K10" s="161"/>
      <c r="L10" s="161"/>
      <c r="M10" s="161"/>
      <c r="N10" s="161"/>
    </row>
    <row r="11" spans="1:16" s="67" customFormat="1" ht="15" customHeight="1">
      <c r="A11" s="173" t="s">
        <v>209</v>
      </c>
      <c r="B11" s="195" t="s">
        <v>187</v>
      </c>
      <c r="C11" s="171"/>
      <c r="D11" s="196" t="s">
        <v>203</v>
      </c>
      <c r="E11" s="180" t="s">
        <v>125</v>
      </c>
      <c r="F11" s="166" t="s">
        <v>206</v>
      </c>
      <c r="G11" s="176" t="s">
        <v>215</v>
      </c>
      <c r="H11" s="176" t="s">
        <v>208</v>
      </c>
      <c r="I11" s="200">
        <f>(140*1)+(130*0.87*0.08)</f>
        <v>149.048</v>
      </c>
      <c r="J11" s="200">
        <v>1270.7</v>
      </c>
      <c r="K11" s="197">
        <f>I11*J11/2</f>
        <v>94697.646800000002</v>
      </c>
      <c r="L11" s="201">
        <v>45000</v>
      </c>
      <c r="M11" s="198">
        <f>MIN(K11,L11)*1/2</f>
        <v>22500</v>
      </c>
      <c r="N11" s="199"/>
      <c r="O11" s="188" t="s">
        <v>121</v>
      </c>
      <c r="P11" s="182" t="s">
        <v>225</v>
      </c>
    </row>
    <row r="12" spans="1:16" s="67" customFormat="1" ht="21" customHeight="1">
      <c r="B12" s="107" t="s">
        <v>189</v>
      </c>
      <c r="C12" s="73" t="s">
        <v>190</v>
      </c>
      <c r="D12" s="83" t="s">
        <v>202</v>
      </c>
      <c r="E12" s="83" t="s">
        <v>0</v>
      </c>
      <c r="F12" s="73" t="s">
        <v>4</v>
      </c>
      <c r="G12" s="73" t="s">
        <v>5</v>
      </c>
      <c r="H12" s="73" t="s">
        <v>6</v>
      </c>
      <c r="I12" s="73" t="s">
        <v>193</v>
      </c>
      <c r="J12" s="73" t="s">
        <v>12</v>
      </c>
      <c r="K12" s="73" t="s">
        <v>194</v>
      </c>
      <c r="L12" s="73" t="s">
        <v>11</v>
      </c>
      <c r="M12" s="73" t="s">
        <v>13</v>
      </c>
      <c r="N12" s="108" t="s">
        <v>48</v>
      </c>
      <c r="O12" s="109" t="s">
        <v>50</v>
      </c>
      <c r="P12" s="110" t="s">
        <v>51</v>
      </c>
    </row>
    <row r="13" spans="1:16" s="67" customFormat="1" ht="15" customHeight="1">
      <c r="B13" s="195" t="s">
        <v>187</v>
      </c>
      <c r="C13" s="68"/>
      <c r="D13" s="68" t="s">
        <v>203</v>
      </c>
      <c r="E13" s="62"/>
      <c r="F13" s="20"/>
      <c r="G13" s="20"/>
      <c r="H13" s="20"/>
      <c r="I13" s="194"/>
      <c r="J13" s="194"/>
      <c r="K13" s="65"/>
      <c r="L13" s="202"/>
      <c r="M13" s="233">
        <f>MIN(K13,L13)*1/2</f>
        <v>0</v>
      </c>
      <c r="N13" s="21"/>
      <c r="O13" s="72"/>
      <c r="P13" s="63"/>
    </row>
    <row r="14" spans="1:16" s="67" customFormat="1" ht="15" customHeight="1">
      <c r="B14" s="195" t="s">
        <v>187</v>
      </c>
      <c r="C14" s="68"/>
      <c r="D14" s="68" t="s">
        <v>203</v>
      </c>
      <c r="E14" s="62"/>
      <c r="F14" s="20"/>
      <c r="G14" s="20"/>
      <c r="H14" s="20"/>
      <c r="I14" s="194"/>
      <c r="J14" s="194"/>
      <c r="K14" s="65"/>
      <c r="L14" s="202"/>
      <c r="M14" s="233">
        <f>MIN(K14,L14)*1/2</f>
        <v>0</v>
      </c>
      <c r="N14" s="21"/>
      <c r="O14" s="72"/>
      <c r="P14" s="63"/>
    </row>
    <row r="15" spans="1:16" s="67" customFormat="1" ht="15" customHeight="1">
      <c r="B15" s="195" t="s">
        <v>187</v>
      </c>
      <c r="C15" s="68"/>
      <c r="D15" s="68" t="s">
        <v>203</v>
      </c>
      <c r="E15" s="62"/>
      <c r="F15" s="20"/>
      <c r="G15" s="20"/>
      <c r="H15" s="20"/>
      <c r="I15" s="194"/>
      <c r="J15" s="194"/>
      <c r="K15" s="65"/>
      <c r="L15" s="202"/>
      <c r="M15" s="233">
        <f t="shared" ref="M15:M22" si="0">MIN(K15,L15)*1/2</f>
        <v>0</v>
      </c>
      <c r="N15" s="21"/>
      <c r="O15" s="72"/>
      <c r="P15" s="63"/>
    </row>
    <row r="16" spans="1:16" s="67" customFormat="1" ht="15" customHeight="1">
      <c r="B16" s="195" t="s">
        <v>187</v>
      </c>
      <c r="C16" s="68"/>
      <c r="D16" s="68" t="s">
        <v>203</v>
      </c>
      <c r="E16" s="62"/>
      <c r="F16" s="20"/>
      <c r="G16" s="20"/>
      <c r="H16" s="20"/>
      <c r="I16" s="194"/>
      <c r="J16" s="194"/>
      <c r="K16" s="65"/>
      <c r="L16" s="202"/>
      <c r="M16" s="233">
        <f>MIN(K16,L16)*1/2</f>
        <v>0</v>
      </c>
      <c r="N16" s="21"/>
      <c r="O16" s="72"/>
      <c r="P16" s="63"/>
    </row>
    <row r="17" spans="2:35" s="67" customFormat="1" ht="15" customHeight="1">
      <c r="B17" s="195" t="s">
        <v>187</v>
      </c>
      <c r="C17" s="68"/>
      <c r="D17" s="68" t="s">
        <v>203</v>
      </c>
      <c r="E17" s="62"/>
      <c r="F17" s="20"/>
      <c r="G17" s="20"/>
      <c r="H17" s="20"/>
      <c r="I17" s="194"/>
      <c r="J17" s="194"/>
      <c r="K17" s="65"/>
      <c r="L17" s="202"/>
      <c r="M17" s="233">
        <f t="shared" si="0"/>
        <v>0</v>
      </c>
      <c r="N17" s="21"/>
      <c r="O17" s="72"/>
      <c r="P17" s="63"/>
    </row>
    <row r="18" spans="2:35" s="67" customFormat="1" ht="15" customHeight="1">
      <c r="B18" s="195" t="s">
        <v>187</v>
      </c>
      <c r="C18" s="68"/>
      <c r="D18" s="68" t="s">
        <v>203</v>
      </c>
      <c r="E18" s="62"/>
      <c r="F18" s="20"/>
      <c r="G18" s="20"/>
      <c r="H18" s="20"/>
      <c r="I18" s="194"/>
      <c r="J18" s="194"/>
      <c r="K18" s="65"/>
      <c r="L18" s="202"/>
      <c r="M18" s="233">
        <f t="shared" si="0"/>
        <v>0</v>
      </c>
      <c r="N18" s="21"/>
      <c r="O18" s="72"/>
      <c r="P18" s="63"/>
    </row>
    <row r="19" spans="2:35" s="67" customFormat="1" ht="15" customHeight="1">
      <c r="B19" s="195" t="s">
        <v>187</v>
      </c>
      <c r="C19" s="68"/>
      <c r="D19" s="68" t="s">
        <v>203</v>
      </c>
      <c r="E19" s="62"/>
      <c r="F19" s="20"/>
      <c r="G19" s="20"/>
      <c r="H19" s="20"/>
      <c r="I19" s="194"/>
      <c r="J19" s="194"/>
      <c r="K19" s="65"/>
      <c r="L19" s="202"/>
      <c r="M19" s="233">
        <f t="shared" si="0"/>
        <v>0</v>
      </c>
      <c r="N19" s="21"/>
      <c r="O19" s="72"/>
      <c r="P19" s="63"/>
    </row>
    <row r="20" spans="2:35" s="67" customFormat="1" ht="15" customHeight="1">
      <c r="B20" s="195" t="s">
        <v>187</v>
      </c>
      <c r="C20" s="68"/>
      <c r="D20" s="68" t="s">
        <v>203</v>
      </c>
      <c r="E20" s="62"/>
      <c r="F20" s="20"/>
      <c r="G20" s="20"/>
      <c r="H20" s="20"/>
      <c r="I20" s="194"/>
      <c r="J20" s="194"/>
      <c r="K20" s="65"/>
      <c r="L20" s="202"/>
      <c r="M20" s="233">
        <f t="shared" si="0"/>
        <v>0</v>
      </c>
      <c r="N20" s="21"/>
      <c r="O20" s="72"/>
      <c r="P20" s="63"/>
    </row>
    <row r="21" spans="2:35" s="67" customFormat="1" ht="15" customHeight="1">
      <c r="B21" s="195" t="s">
        <v>187</v>
      </c>
      <c r="C21" s="68"/>
      <c r="D21" s="68" t="s">
        <v>203</v>
      </c>
      <c r="E21" s="62"/>
      <c r="F21" s="20"/>
      <c r="G21" s="20"/>
      <c r="H21" s="20"/>
      <c r="I21" s="194"/>
      <c r="J21" s="194"/>
      <c r="K21" s="65"/>
      <c r="L21" s="202"/>
      <c r="M21" s="233">
        <f t="shared" si="0"/>
        <v>0</v>
      </c>
      <c r="N21" s="21"/>
      <c r="O21" s="72"/>
      <c r="P21" s="63"/>
    </row>
    <row r="22" spans="2:35" s="67" customFormat="1" ht="15" customHeight="1">
      <c r="B22" s="195" t="s">
        <v>187</v>
      </c>
      <c r="C22" s="68"/>
      <c r="D22" s="68" t="s">
        <v>203</v>
      </c>
      <c r="E22" s="62"/>
      <c r="F22" s="20"/>
      <c r="G22" s="20"/>
      <c r="H22" s="20"/>
      <c r="I22" s="194"/>
      <c r="J22" s="194"/>
      <c r="K22" s="65"/>
      <c r="L22" s="202"/>
      <c r="M22" s="233">
        <f t="shared" si="0"/>
        <v>0</v>
      </c>
      <c r="N22" s="21"/>
      <c r="O22" s="72"/>
      <c r="P22" s="63"/>
    </row>
    <row r="23" spans="2:35" s="67" customFormat="1" ht="15" customHeight="1">
      <c r="B23" s="69" t="s">
        <v>192</v>
      </c>
      <c r="C23" s="70"/>
      <c r="D23" s="70"/>
      <c r="E23" s="70"/>
      <c r="F23" s="70"/>
      <c r="G23" s="70"/>
      <c r="H23" s="70"/>
      <c r="I23" s="70"/>
      <c r="J23" s="70"/>
      <c r="K23" s="71">
        <f>SUM(K13:K22)</f>
        <v>0</v>
      </c>
      <c r="L23" s="71">
        <f>SUM(L13:L22)</f>
        <v>0</v>
      </c>
      <c r="M23" s="71">
        <f>SUM(M13:M22)</f>
        <v>0</v>
      </c>
      <c r="N23" s="70"/>
      <c r="O23" s="70"/>
      <c r="P23" s="70"/>
    </row>
    <row r="25" spans="2:35">
      <c r="E25" s="2" t="s">
        <v>115</v>
      </c>
      <c r="F25" s="8"/>
      <c r="G25"/>
      <c r="H25"/>
      <c r="I25"/>
      <c r="J25"/>
      <c r="K25"/>
      <c r="L25"/>
      <c r="M25"/>
      <c r="N25"/>
      <c r="O25"/>
      <c r="P25"/>
      <c r="Q25"/>
      <c r="R25"/>
      <c r="S25"/>
      <c r="T25"/>
      <c r="U25"/>
      <c r="V25"/>
      <c r="W25"/>
      <c r="X25"/>
      <c r="Y25"/>
      <c r="Z25"/>
      <c r="AA25"/>
      <c r="AB25"/>
      <c r="AC25"/>
      <c r="AD25"/>
      <c r="AE25"/>
      <c r="AF25"/>
      <c r="AG25"/>
      <c r="AH25"/>
      <c r="AI25"/>
    </row>
    <row r="26" spans="2:35">
      <c r="E26" s="2" t="s">
        <v>252</v>
      </c>
      <c r="F26" s="8"/>
      <c r="G26"/>
      <c r="H26"/>
      <c r="I26"/>
      <c r="J26"/>
      <c r="K26"/>
      <c r="L26"/>
      <c r="M26"/>
      <c r="N26"/>
      <c r="O26"/>
      <c r="P26"/>
      <c r="Q26"/>
      <c r="R26"/>
      <c r="S26"/>
      <c r="T26"/>
      <c r="U26"/>
      <c r="V26"/>
      <c r="W26"/>
      <c r="X26"/>
      <c r="Y26"/>
      <c r="Z26"/>
      <c r="AA26"/>
      <c r="AB26"/>
      <c r="AC26"/>
      <c r="AD26"/>
      <c r="AE26"/>
      <c r="AF26"/>
      <c r="AG26"/>
      <c r="AH26"/>
      <c r="AI26"/>
    </row>
    <row r="27" spans="2:35">
      <c r="E27" s="2" t="s">
        <v>253</v>
      </c>
      <c r="F27" s="8"/>
      <c r="G27"/>
      <c r="H27"/>
      <c r="I27"/>
      <c r="J27"/>
      <c r="K27"/>
      <c r="L27"/>
      <c r="M27"/>
      <c r="N27"/>
      <c r="O27"/>
      <c r="P27"/>
      <c r="Q27"/>
      <c r="R27"/>
      <c r="S27"/>
      <c r="T27"/>
      <c r="U27"/>
      <c r="V27"/>
      <c r="W27"/>
      <c r="X27"/>
      <c r="Y27"/>
      <c r="Z27"/>
      <c r="AA27"/>
      <c r="AB27"/>
      <c r="AC27"/>
      <c r="AD27"/>
      <c r="AE27"/>
      <c r="AF27"/>
      <c r="AG27"/>
      <c r="AH27"/>
      <c r="AI27"/>
    </row>
    <row r="28" spans="2:35">
      <c r="E28" s="2" t="s">
        <v>254</v>
      </c>
      <c r="F28" s="8"/>
      <c r="G28"/>
      <c r="H28"/>
      <c r="I28"/>
      <c r="J28"/>
      <c r="K28"/>
      <c r="L28"/>
      <c r="M28"/>
      <c r="N28"/>
      <c r="O28"/>
      <c r="P28"/>
      <c r="Q28"/>
      <c r="R28"/>
      <c r="S28"/>
      <c r="T28"/>
      <c r="U28"/>
      <c r="V28"/>
      <c r="W28"/>
      <c r="X28"/>
      <c r="Y28"/>
      <c r="Z28"/>
      <c r="AA28"/>
      <c r="AB28"/>
      <c r="AC28"/>
      <c r="AD28"/>
      <c r="AE28"/>
      <c r="AF28"/>
      <c r="AG28"/>
      <c r="AH28"/>
      <c r="AI28"/>
    </row>
    <row r="29" spans="2:35">
      <c r="E29" s="2" t="s">
        <v>40</v>
      </c>
      <c r="F29" s="8"/>
      <c r="G29"/>
      <c r="H29"/>
      <c r="I29"/>
      <c r="J29"/>
      <c r="K29"/>
      <c r="L29"/>
      <c r="M29"/>
      <c r="N29"/>
      <c r="O29"/>
      <c r="P29"/>
      <c r="Q29"/>
      <c r="R29"/>
      <c r="S29"/>
      <c r="T29"/>
      <c r="U29"/>
      <c r="V29"/>
      <c r="W29"/>
      <c r="X29"/>
      <c r="Y29"/>
      <c r="Z29"/>
      <c r="AA29"/>
      <c r="AB29"/>
      <c r="AC29"/>
      <c r="AD29"/>
      <c r="AE29"/>
      <c r="AF29"/>
      <c r="AG29"/>
      <c r="AH29"/>
      <c r="AI29"/>
    </row>
    <row r="30" spans="2:35">
      <c r="E30" s="2" t="s">
        <v>114</v>
      </c>
      <c r="F30" s="8"/>
      <c r="G30"/>
      <c r="H30"/>
      <c r="I30"/>
      <c r="J30"/>
      <c r="K30"/>
      <c r="L30"/>
      <c r="M30"/>
      <c r="N30"/>
      <c r="O30"/>
      <c r="P30"/>
      <c r="Q30"/>
      <c r="R30"/>
      <c r="S30"/>
      <c r="T30"/>
      <c r="U30"/>
      <c r="V30"/>
      <c r="W30"/>
      <c r="X30"/>
      <c r="Y30"/>
      <c r="Z30"/>
      <c r="AA30"/>
      <c r="AB30"/>
      <c r="AC30"/>
      <c r="AD30"/>
      <c r="AE30"/>
      <c r="AF30"/>
      <c r="AG30"/>
      <c r="AH30"/>
      <c r="AI30"/>
    </row>
    <row r="31" spans="2:35">
      <c r="E31" s="298" t="s">
        <v>116</v>
      </c>
      <c r="F31" s="8"/>
      <c r="G31"/>
      <c r="H31"/>
      <c r="I31"/>
      <c r="J31"/>
      <c r="K31"/>
      <c r="L31"/>
      <c r="M31"/>
      <c r="N31"/>
      <c r="O31"/>
      <c r="P31"/>
      <c r="Q31"/>
      <c r="R31"/>
      <c r="S31"/>
      <c r="T31"/>
      <c r="U31"/>
      <c r="V31"/>
      <c r="W31"/>
      <c r="X31"/>
      <c r="Y31"/>
      <c r="Z31"/>
      <c r="AA31"/>
      <c r="AB31"/>
      <c r="AC31"/>
      <c r="AD31"/>
      <c r="AE31"/>
      <c r="AF31"/>
      <c r="AG31"/>
      <c r="AH31"/>
      <c r="AI31"/>
    </row>
    <row r="32" spans="2:35">
      <c r="E32" s="2" t="s">
        <v>255</v>
      </c>
      <c r="F32" s="8"/>
      <c r="G32"/>
      <c r="H32"/>
      <c r="I32"/>
      <c r="J32"/>
      <c r="K32"/>
      <c r="L32"/>
      <c r="M32"/>
      <c r="N32"/>
      <c r="O32"/>
      <c r="P32"/>
      <c r="Q32"/>
      <c r="R32"/>
      <c r="S32"/>
      <c r="T32"/>
      <c r="U32"/>
      <c r="V32"/>
      <c r="W32"/>
      <c r="X32"/>
      <c r="Y32"/>
      <c r="Z32"/>
      <c r="AA32"/>
      <c r="AB32"/>
      <c r="AC32"/>
      <c r="AD32"/>
      <c r="AE32"/>
      <c r="AF32"/>
      <c r="AG32"/>
      <c r="AH32"/>
      <c r="AI32"/>
    </row>
    <row r="33" spans="5:35">
      <c r="E33" s="2" t="s">
        <v>256</v>
      </c>
      <c r="F33" s="8"/>
      <c r="G33"/>
      <c r="H33"/>
      <c r="I33"/>
      <c r="J33"/>
      <c r="K33"/>
      <c r="L33"/>
      <c r="M33"/>
      <c r="N33"/>
      <c r="O33"/>
      <c r="P33"/>
      <c r="Q33"/>
      <c r="R33"/>
      <c r="S33"/>
      <c r="T33"/>
      <c r="U33"/>
      <c r="V33"/>
      <c r="W33"/>
      <c r="X33"/>
      <c r="Y33"/>
      <c r="Z33"/>
      <c r="AA33"/>
      <c r="AB33"/>
      <c r="AC33"/>
      <c r="AD33"/>
      <c r="AE33"/>
      <c r="AF33"/>
      <c r="AG33"/>
      <c r="AH33"/>
      <c r="AI33"/>
    </row>
    <row r="34" spans="5:35">
      <c r="E34" s="2" t="s">
        <v>257</v>
      </c>
      <c r="F34" s="8"/>
      <c r="G34"/>
      <c r="H34"/>
      <c r="I34"/>
      <c r="J34"/>
      <c r="K34"/>
      <c r="L34"/>
      <c r="M34"/>
      <c r="N34"/>
      <c r="O34"/>
      <c r="P34"/>
      <c r="Q34"/>
      <c r="R34"/>
      <c r="S34"/>
      <c r="T34"/>
      <c r="U34"/>
      <c r="V34"/>
      <c r="W34"/>
      <c r="X34"/>
      <c r="Y34"/>
      <c r="Z34"/>
      <c r="AA34"/>
      <c r="AB34"/>
      <c r="AC34"/>
      <c r="AD34"/>
      <c r="AE34"/>
      <c r="AF34"/>
      <c r="AG34"/>
      <c r="AH34"/>
      <c r="AI34"/>
    </row>
    <row r="35" spans="5:35">
      <c r="E35" s="299" t="s">
        <v>9</v>
      </c>
      <c r="F35" s="8"/>
      <c r="G35"/>
      <c r="H35"/>
      <c r="I35"/>
      <c r="J35"/>
      <c r="K35"/>
      <c r="L35"/>
      <c r="M35"/>
      <c r="N35"/>
      <c r="O35"/>
      <c r="P35"/>
      <c r="Q35"/>
      <c r="R35"/>
      <c r="S35"/>
      <c r="T35"/>
      <c r="U35"/>
      <c r="V35"/>
      <c r="W35"/>
      <c r="X35"/>
      <c r="Y35"/>
      <c r="Z35"/>
      <c r="AA35"/>
      <c r="AB35"/>
      <c r="AC35"/>
      <c r="AD35"/>
      <c r="AE35"/>
      <c r="AF35"/>
      <c r="AG35"/>
      <c r="AH35"/>
      <c r="AI35"/>
    </row>
    <row r="36" spans="5:35">
      <c r="E36" s="298" t="s">
        <v>10</v>
      </c>
      <c r="F36" s="8"/>
      <c r="G36"/>
      <c r="H36"/>
      <c r="I36"/>
      <c r="J36"/>
      <c r="K36"/>
      <c r="L36"/>
      <c r="M36"/>
      <c r="N36"/>
      <c r="O36"/>
      <c r="P36"/>
      <c r="Q36"/>
      <c r="R36"/>
      <c r="S36"/>
      <c r="T36"/>
      <c r="U36"/>
      <c r="V36"/>
      <c r="W36"/>
      <c r="X36"/>
      <c r="Y36"/>
      <c r="Z36"/>
      <c r="AA36"/>
      <c r="AB36"/>
      <c r="AC36"/>
      <c r="AD36"/>
      <c r="AE36"/>
      <c r="AF36"/>
      <c r="AG36"/>
      <c r="AH36"/>
      <c r="AI36"/>
    </row>
    <row r="37" spans="5:35">
      <c r="E37" s="298" t="s">
        <v>16</v>
      </c>
      <c r="F37" s="8"/>
      <c r="G37"/>
      <c r="H37"/>
      <c r="I37"/>
      <c r="J37"/>
      <c r="K37"/>
      <c r="L37"/>
      <c r="M37"/>
      <c r="N37"/>
      <c r="O37"/>
      <c r="P37"/>
      <c r="Q37"/>
      <c r="R37"/>
      <c r="S37"/>
      <c r="T37"/>
      <c r="U37"/>
      <c r="V37"/>
      <c r="W37"/>
      <c r="X37"/>
      <c r="Y37"/>
      <c r="Z37"/>
      <c r="AA37"/>
      <c r="AB37"/>
      <c r="AC37"/>
      <c r="AD37"/>
      <c r="AE37"/>
      <c r="AF37"/>
      <c r="AG37"/>
      <c r="AH37"/>
      <c r="AI37"/>
    </row>
    <row r="38" spans="5:35">
      <c r="E38" s="2" t="s">
        <v>258</v>
      </c>
      <c r="F38" s="8"/>
      <c r="G38"/>
      <c r="H38"/>
      <c r="I38"/>
      <c r="J38"/>
      <c r="K38"/>
      <c r="L38"/>
      <c r="M38"/>
      <c r="N38"/>
      <c r="O38"/>
      <c r="P38"/>
      <c r="Q38"/>
      <c r="R38"/>
      <c r="S38"/>
      <c r="T38"/>
      <c r="U38"/>
      <c r="V38"/>
      <c r="W38"/>
      <c r="X38"/>
      <c r="Y38"/>
      <c r="Z38"/>
      <c r="AA38"/>
      <c r="AB38"/>
      <c r="AC38"/>
      <c r="AD38"/>
      <c r="AE38"/>
      <c r="AF38"/>
      <c r="AG38"/>
      <c r="AH38"/>
      <c r="AI38"/>
    </row>
    <row r="39" spans="5:35">
      <c r="E39" s="2" t="s">
        <v>259</v>
      </c>
      <c r="F39" s="8"/>
      <c r="G39"/>
      <c r="H39"/>
      <c r="I39"/>
      <c r="J39"/>
      <c r="K39"/>
      <c r="L39"/>
      <c r="M39"/>
      <c r="N39"/>
      <c r="O39"/>
      <c r="P39"/>
      <c r="Q39"/>
      <c r="R39"/>
      <c r="S39"/>
      <c r="T39"/>
      <c r="U39"/>
      <c r="V39"/>
      <c r="W39"/>
      <c r="X39"/>
      <c r="Y39"/>
      <c r="Z39"/>
      <c r="AA39"/>
      <c r="AB39"/>
      <c r="AC39"/>
      <c r="AD39"/>
      <c r="AE39"/>
      <c r="AF39"/>
      <c r="AG39"/>
      <c r="AH39"/>
      <c r="AI39"/>
    </row>
    <row r="40" spans="5:35">
      <c r="E40" s="2" t="s">
        <v>260</v>
      </c>
      <c r="F40" s="8"/>
      <c r="G40"/>
      <c r="H40"/>
      <c r="I40"/>
      <c r="J40"/>
      <c r="K40"/>
      <c r="L40"/>
      <c r="M40"/>
      <c r="N40"/>
      <c r="O40"/>
      <c r="P40"/>
      <c r="Q40"/>
      <c r="R40"/>
      <c r="S40"/>
      <c r="T40"/>
      <c r="U40"/>
      <c r="V40"/>
      <c r="W40"/>
      <c r="X40"/>
      <c r="Y40"/>
      <c r="Z40"/>
      <c r="AA40"/>
      <c r="AB40"/>
      <c r="AC40"/>
      <c r="AD40"/>
      <c r="AE40"/>
      <c r="AF40"/>
      <c r="AG40"/>
      <c r="AH40"/>
      <c r="AI40"/>
    </row>
    <row r="41" spans="5:35">
      <c r="E41" s="2" t="s">
        <v>113</v>
      </c>
      <c r="F41" s="8"/>
      <c r="G41"/>
      <c r="H41"/>
      <c r="I41"/>
      <c r="J41"/>
      <c r="K41"/>
      <c r="L41"/>
      <c r="M41"/>
      <c r="N41"/>
      <c r="O41"/>
      <c r="P41"/>
      <c r="Q41"/>
      <c r="R41"/>
      <c r="S41"/>
      <c r="T41"/>
      <c r="U41"/>
      <c r="V41"/>
      <c r="W41"/>
      <c r="X41"/>
      <c r="Y41"/>
      <c r="Z41"/>
      <c r="AA41"/>
      <c r="AB41"/>
      <c r="AC41"/>
      <c r="AD41"/>
      <c r="AE41"/>
      <c r="AF41"/>
      <c r="AG41"/>
      <c r="AH41"/>
      <c r="AI41"/>
    </row>
    <row r="42" spans="5:35">
      <c r="E42" s="299" t="s">
        <v>261</v>
      </c>
      <c r="F42"/>
      <c r="G42"/>
      <c r="H42"/>
      <c r="I42"/>
      <c r="J42"/>
      <c r="K42"/>
      <c r="L42"/>
      <c r="M42"/>
      <c r="N42"/>
      <c r="O42"/>
      <c r="P42"/>
      <c r="Q42"/>
      <c r="R42"/>
      <c r="S42"/>
      <c r="T42"/>
      <c r="U42"/>
      <c r="V42"/>
      <c r="W42"/>
      <c r="X42"/>
      <c r="Y42"/>
      <c r="Z42"/>
      <c r="AA42"/>
      <c r="AB42"/>
      <c r="AC42"/>
      <c r="AD42"/>
      <c r="AE42"/>
      <c r="AF42"/>
      <c r="AG42"/>
      <c r="AH42"/>
      <c r="AI42"/>
    </row>
    <row r="43" spans="5:35">
      <c r="E43" s="298" t="s">
        <v>262</v>
      </c>
      <c r="F43"/>
      <c r="G43"/>
      <c r="H43"/>
      <c r="I43"/>
      <c r="J43"/>
      <c r="K43"/>
      <c r="L43"/>
      <c r="M43"/>
      <c r="N43"/>
      <c r="O43"/>
      <c r="P43"/>
      <c r="Q43"/>
      <c r="R43"/>
      <c r="S43"/>
      <c r="T43"/>
      <c r="U43"/>
      <c r="V43"/>
      <c r="W43"/>
      <c r="X43"/>
      <c r="Y43"/>
      <c r="Z43"/>
      <c r="AA43"/>
      <c r="AB43"/>
      <c r="AC43"/>
      <c r="AD43"/>
      <c r="AE43"/>
      <c r="AF43"/>
      <c r="AG43"/>
      <c r="AH43"/>
      <c r="AI43"/>
    </row>
    <row r="44" spans="5:35">
      <c r="E44" s="3" t="s">
        <v>263</v>
      </c>
      <c r="F44"/>
      <c r="G44"/>
      <c r="H44"/>
      <c r="I44"/>
      <c r="J44"/>
      <c r="K44"/>
      <c r="L44"/>
      <c r="M44"/>
      <c r="N44"/>
      <c r="O44"/>
      <c r="P44"/>
      <c r="Q44"/>
      <c r="R44"/>
      <c r="S44"/>
      <c r="T44"/>
      <c r="U44"/>
      <c r="V44"/>
      <c r="W44"/>
      <c r="X44"/>
      <c r="Y44"/>
      <c r="Z44"/>
      <c r="AA44"/>
      <c r="AB44"/>
      <c r="AC44"/>
      <c r="AD44"/>
      <c r="AE44"/>
      <c r="AF44"/>
      <c r="AG44"/>
      <c r="AH44"/>
      <c r="AI44"/>
    </row>
    <row r="45" spans="5:35">
      <c r="E45" s="3" t="s">
        <v>264</v>
      </c>
      <c r="F45"/>
      <c r="G45"/>
      <c r="H45"/>
      <c r="I45"/>
      <c r="J45"/>
      <c r="K45"/>
      <c r="L45"/>
      <c r="M45"/>
      <c r="N45"/>
      <c r="O45"/>
      <c r="P45"/>
      <c r="Q45"/>
      <c r="R45"/>
      <c r="S45"/>
      <c r="T45"/>
      <c r="U45"/>
      <c r="V45"/>
      <c r="W45"/>
      <c r="X45"/>
      <c r="Y45"/>
      <c r="Z45"/>
      <c r="AA45"/>
      <c r="AB45"/>
      <c r="AC45"/>
      <c r="AD45"/>
      <c r="AE45"/>
      <c r="AF45"/>
      <c r="AG45"/>
      <c r="AH45"/>
      <c r="AI45"/>
    </row>
    <row r="46" spans="5:35">
      <c r="E46" s="3" t="s">
        <v>265</v>
      </c>
      <c r="F46"/>
      <c r="G46"/>
      <c r="H46"/>
      <c r="I46"/>
      <c r="J46"/>
      <c r="K46"/>
      <c r="L46"/>
      <c r="M46"/>
      <c r="N46"/>
      <c r="O46"/>
      <c r="P46"/>
      <c r="Q46"/>
      <c r="R46"/>
      <c r="S46"/>
      <c r="T46"/>
      <c r="U46"/>
      <c r="V46"/>
      <c r="W46"/>
      <c r="X46"/>
      <c r="Y46"/>
      <c r="Z46"/>
      <c r="AA46"/>
      <c r="AB46"/>
      <c r="AC46"/>
      <c r="AD46"/>
      <c r="AE46"/>
      <c r="AF46"/>
      <c r="AG46"/>
      <c r="AH46"/>
      <c r="AI46"/>
    </row>
    <row r="47" spans="5:35">
      <c r="E47" s="3" t="s">
        <v>266</v>
      </c>
      <c r="F47"/>
      <c r="G47"/>
      <c r="H47"/>
      <c r="I47"/>
      <c r="J47"/>
      <c r="K47"/>
      <c r="L47"/>
      <c r="M47"/>
      <c r="N47"/>
      <c r="O47"/>
      <c r="P47"/>
      <c r="Q47"/>
      <c r="R47"/>
      <c r="S47"/>
      <c r="T47"/>
      <c r="U47"/>
      <c r="V47"/>
      <c r="W47"/>
      <c r="X47"/>
      <c r="Y47"/>
      <c r="Z47"/>
      <c r="AA47"/>
      <c r="AB47"/>
      <c r="AC47"/>
      <c r="AD47"/>
      <c r="AE47"/>
      <c r="AF47"/>
      <c r="AG47"/>
      <c r="AH47"/>
      <c r="AI47"/>
    </row>
  </sheetData>
  <autoFilter ref="D12:P12" xr:uid="{00000000-0009-0000-0000-000008000000}"/>
  <phoneticPr fontId="1"/>
  <dataValidations count="2">
    <dataValidation type="list" allowBlank="1" showInputMessage="1" showErrorMessage="1" sqref="O11 O13:O22" xr:uid="{00000000-0002-0000-0800-000000000000}">
      <formula1>"◎,○,☆"</formula1>
    </dataValidation>
    <dataValidation type="list" allowBlank="1" showInputMessage="1" showErrorMessage="1" sqref="E11 E13:E22" xr:uid="{00000000-0002-0000-0800-000001000000}">
      <formula1>$E$25:$E$47</formula1>
    </dataValidation>
  </dataValidations>
  <printOptions horizontalCentered="1"/>
  <pageMargins left="0.55118110236220474" right="0.23622047244094491" top="0.74803149606299213" bottom="0.59055118110236227" header="0.31496062992125984" footer="0.31496062992125984"/>
  <pageSetup paperSize="8" scale="94"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市町村リスト!$B$3:$B$35</xm:f>
          </x14:formula1>
          <xm:sqref>C11 C13:C22</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P59"/>
  <sheetViews>
    <sheetView view="pageBreakPreview" topLeftCell="A5" zoomScaleNormal="100" zoomScaleSheetLayoutView="100" workbookViewId="0">
      <selection activeCell="I34" sqref="I34"/>
    </sheetView>
  </sheetViews>
  <sheetFormatPr defaultColWidth="2.25" defaultRowHeight="14.25"/>
  <cols>
    <col min="1" max="1" width="6.75" bestFit="1" customWidth="1"/>
    <col min="2" max="2" width="11.5" customWidth="1"/>
    <col min="3" max="3" width="12.5" customWidth="1"/>
    <col min="4" max="4" width="9.75" customWidth="1"/>
    <col min="5" max="5" width="24.25" customWidth="1"/>
    <col min="6" max="6" width="11.75" customWidth="1"/>
    <col min="7" max="7" width="13" bestFit="1" customWidth="1"/>
    <col min="8" max="8" width="12.25" customWidth="1"/>
    <col min="9" max="9" width="27.75" bestFit="1" customWidth="1"/>
    <col min="10" max="10" width="30.25" customWidth="1"/>
    <col min="11" max="11" width="13.125" customWidth="1"/>
    <col min="12" max="12" width="11.75" bestFit="1" customWidth="1"/>
    <col min="13" max="13" width="33.75" customWidth="1"/>
    <col min="14" max="14" width="22.25" customWidth="1"/>
    <col min="15" max="15" width="8.25" customWidth="1"/>
    <col min="16" max="16" width="39.25" customWidth="1"/>
  </cols>
  <sheetData>
    <row r="1" spans="1:16" ht="17.25">
      <c r="B1" s="1" t="s">
        <v>232</v>
      </c>
      <c r="C1" s="7"/>
      <c r="D1" s="7"/>
      <c r="E1" s="7"/>
    </row>
    <row r="2" spans="1:16" ht="18.75">
      <c r="B2" s="184" t="str">
        <f>'地密整備（様式１－１）'!B2</f>
        <v>令和９年度</v>
      </c>
      <c r="D2" s="184" t="s">
        <v>369</v>
      </c>
      <c r="F2" s="184"/>
      <c r="G2" s="184"/>
      <c r="H2" s="184"/>
      <c r="I2" s="184"/>
      <c r="J2" s="184"/>
      <c r="K2" s="184"/>
      <c r="L2" s="184"/>
      <c r="M2" s="184"/>
      <c r="N2" s="184"/>
      <c r="O2" s="184"/>
      <c r="P2" s="184"/>
    </row>
    <row r="3" spans="1:16" ht="18.75">
      <c r="B3" s="184"/>
      <c r="F3" s="184"/>
      <c r="G3" s="184"/>
      <c r="H3" s="184"/>
      <c r="I3" s="184"/>
      <c r="J3" s="184"/>
      <c r="K3" s="184"/>
      <c r="L3" s="184"/>
      <c r="M3" s="184"/>
      <c r="N3" s="184"/>
      <c r="O3" s="184"/>
      <c r="P3" s="184"/>
    </row>
    <row r="4" spans="1:16" ht="18.75">
      <c r="B4" s="184"/>
      <c r="F4" s="184"/>
      <c r="G4" s="184"/>
      <c r="H4" s="184"/>
      <c r="I4" s="184"/>
      <c r="J4" s="184"/>
      <c r="K4" s="184"/>
      <c r="L4" s="184"/>
      <c r="M4" s="184"/>
      <c r="N4" s="184"/>
      <c r="O4" s="184"/>
      <c r="P4" s="184"/>
    </row>
    <row r="5" spans="1:16" ht="18.75">
      <c r="B5" s="184"/>
      <c r="F5" s="184"/>
      <c r="G5" s="184"/>
      <c r="H5" s="184"/>
      <c r="I5" s="184"/>
      <c r="J5" s="184"/>
      <c r="K5" s="184"/>
      <c r="L5" s="184"/>
      <c r="M5" s="184"/>
      <c r="N5" s="184"/>
      <c r="O5" s="184"/>
      <c r="P5" s="184"/>
    </row>
    <row r="6" spans="1:16" ht="18.75">
      <c r="B6" s="184"/>
      <c r="F6" s="184"/>
      <c r="G6" s="184"/>
      <c r="H6" s="184"/>
      <c r="I6" s="184"/>
      <c r="J6" s="184"/>
      <c r="K6" s="184"/>
      <c r="L6" s="184"/>
      <c r="M6" s="184"/>
      <c r="N6" s="184"/>
      <c r="O6" s="184"/>
      <c r="P6" s="184"/>
    </row>
    <row r="7" spans="1:16" ht="18.75">
      <c r="B7" s="184"/>
      <c r="F7" s="184"/>
      <c r="G7" s="184"/>
      <c r="H7" s="184"/>
      <c r="I7" s="184"/>
      <c r="J7" s="184"/>
      <c r="K7" s="184"/>
      <c r="L7" s="184"/>
      <c r="M7" s="184"/>
      <c r="N7" s="184"/>
      <c r="O7" s="184"/>
      <c r="P7" s="184"/>
    </row>
    <row r="8" spans="1:16" ht="18.75">
      <c r="B8" s="184"/>
      <c r="F8" s="184"/>
      <c r="G8" s="184"/>
      <c r="H8" s="184"/>
      <c r="I8" s="184"/>
      <c r="J8" s="184"/>
      <c r="K8" s="184"/>
      <c r="L8" s="184"/>
      <c r="M8" s="184"/>
      <c r="N8" s="184"/>
      <c r="O8" s="184"/>
      <c r="P8" s="184"/>
    </row>
    <row r="9" spans="1:16" ht="18.75">
      <c r="B9" s="184"/>
      <c r="F9" s="184"/>
      <c r="G9" s="184"/>
      <c r="H9" s="184"/>
      <c r="I9" s="184"/>
      <c r="J9" s="184"/>
      <c r="K9" s="184"/>
      <c r="L9" s="184"/>
      <c r="M9" s="184"/>
      <c r="N9" s="184"/>
      <c r="O9" s="184"/>
      <c r="P9" s="184"/>
    </row>
    <row r="10" spans="1:16" ht="18.75">
      <c r="B10" s="184"/>
      <c r="F10" s="184"/>
      <c r="G10" s="184"/>
      <c r="H10" s="184"/>
      <c r="I10" s="184"/>
      <c r="J10" s="184"/>
      <c r="K10" s="184"/>
      <c r="L10" s="184"/>
      <c r="M10" s="184"/>
      <c r="N10" s="184"/>
      <c r="O10" s="184"/>
      <c r="P10" s="184"/>
    </row>
    <row r="11" spans="1:16" ht="18.75">
      <c r="B11" s="184"/>
      <c r="F11" s="184"/>
      <c r="G11" s="184"/>
      <c r="H11" s="184"/>
      <c r="I11" s="184"/>
      <c r="J11" s="184"/>
      <c r="K11" s="184"/>
      <c r="L11" s="184"/>
      <c r="M11" s="184"/>
      <c r="N11" s="184"/>
      <c r="O11" s="184"/>
      <c r="P11" s="184"/>
    </row>
    <row r="12" spans="1:16" ht="19.149999999999999" customHeight="1"/>
    <row r="13" spans="1:16" s="89" customFormat="1" ht="15" customHeight="1">
      <c r="A13" s="218" t="s">
        <v>209</v>
      </c>
      <c r="B13" s="262" t="s">
        <v>136</v>
      </c>
      <c r="C13" s="175"/>
      <c r="D13" s="175" t="s">
        <v>47</v>
      </c>
      <c r="E13" s="199" t="s">
        <v>268</v>
      </c>
      <c r="F13" s="178">
        <v>30</v>
      </c>
      <c r="G13" s="178">
        <v>1600</v>
      </c>
      <c r="H13" s="177">
        <f>F13*G13</f>
        <v>48000</v>
      </c>
      <c r="I13" s="180" t="s">
        <v>206</v>
      </c>
      <c r="J13" s="176" t="s">
        <v>215</v>
      </c>
      <c r="K13" s="196" t="s">
        <v>271</v>
      </c>
      <c r="L13" s="171" t="s">
        <v>272</v>
      </c>
      <c r="M13" s="204" t="s">
        <v>208</v>
      </c>
      <c r="N13" s="176"/>
      <c r="O13" s="188" t="s">
        <v>121</v>
      </c>
      <c r="P13" s="182" t="s">
        <v>211</v>
      </c>
    </row>
    <row r="14" spans="1:16" s="89" customFormat="1" ht="21.75" customHeight="1">
      <c r="B14" s="112" t="s">
        <v>189</v>
      </c>
      <c r="C14" s="113" t="s">
        <v>190</v>
      </c>
      <c r="D14" s="111" t="s">
        <v>202</v>
      </c>
      <c r="E14" s="111" t="s">
        <v>0</v>
      </c>
      <c r="F14" s="111" t="s">
        <v>3</v>
      </c>
      <c r="G14" s="73" t="s">
        <v>14</v>
      </c>
      <c r="H14" s="112" t="s">
        <v>8</v>
      </c>
      <c r="I14" s="111" t="s">
        <v>4</v>
      </c>
      <c r="J14" s="113" t="s">
        <v>5</v>
      </c>
      <c r="K14" s="112" t="s">
        <v>20</v>
      </c>
      <c r="L14" s="114" t="s">
        <v>17</v>
      </c>
      <c r="M14" s="112" t="s">
        <v>6</v>
      </c>
      <c r="N14" s="111" t="s">
        <v>38</v>
      </c>
      <c r="O14" s="115" t="s">
        <v>50</v>
      </c>
      <c r="P14" s="116" t="s">
        <v>51</v>
      </c>
    </row>
    <row r="15" spans="1:16" s="89" customFormat="1" ht="15" customHeight="1">
      <c r="A15" s="89">
        <v>1</v>
      </c>
      <c r="B15" s="262" t="s">
        <v>136</v>
      </c>
      <c r="C15" s="119"/>
      <c r="D15" s="119"/>
      <c r="E15" s="60"/>
      <c r="F15" s="11"/>
      <c r="G15" s="11"/>
      <c r="H15" s="16">
        <f>F15*G15</f>
        <v>0</v>
      </c>
      <c r="I15" s="57"/>
      <c r="J15" s="18"/>
      <c r="K15" s="120"/>
      <c r="L15" s="117"/>
      <c r="M15" s="121"/>
      <c r="N15" s="20"/>
      <c r="O15" s="72"/>
      <c r="P15" s="63"/>
    </row>
    <row r="16" spans="1:16" s="89" customFormat="1" ht="15" customHeight="1">
      <c r="A16" s="89">
        <v>2</v>
      </c>
      <c r="B16" s="262" t="s">
        <v>136</v>
      </c>
      <c r="C16" s="119"/>
      <c r="D16" s="119"/>
      <c r="E16" s="60"/>
      <c r="F16" s="11"/>
      <c r="G16" s="11"/>
      <c r="H16" s="16">
        <f t="shared" ref="H16:H24" si="0">F16*G16</f>
        <v>0</v>
      </c>
      <c r="I16" s="57"/>
      <c r="J16" s="18"/>
      <c r="K16" s="120"/>
      <c r="L16" s="117"/>
      <c r="M16" s="121"/>
      <c r="N16" s="20"/>
      <c r="O16" s="72"/>
      <c r="P16" s="63"/>
    </row>
    <row r="17" spans="1:16" s="89" customFormat="1" ht="15" customHeight="1">
      <c r="A17" s="89">
        <v>3</v>
      </c>
      <c r="B17" s="262" t="s">
        <v>136</v>
      </c>
      <c r="C17" s="119"/>
      <c r="D17" s="119"/>
      <c r="E17" s="60"/>
      <c r="F17" s="11"/>
      <c r="G17" s="11"/>
      <c r="H17" s="16">
        <f t="shared" si="0"/>
        <v>0</v>
      </c>
      <c r="I17" s="57"/>
      <c r="J17" s="18"/>
      <c r="K17" s="120"/>
      <c r="L17" s="117"/>
      <c r="M17" s="121"/>
      <c r="N17" s="20"/>
      <c r="O17" s="72"/>
      <c r="P17" s="63"/>
    </row>
    <row r="18" spans="1:16" s="89" customFormat="1" ht="15" customHeight="1">
      <c r="A18" s="89">
        <v>4</v>
      </c>
      <c r="B18" s="262" t="s">
        <v>136</v>
      </c>
      <c r="C18" s="119"/>
      <c r="D18" s="119"/>
      <c r="E18" s="60"/>
      <c r="F18" s="11"/>
      <c r="G18" s="11"/>
      <c r="H18" s="16">
        <f t="shared" si="0"/>
        <v>0</v>
      </c>
      <c r="I18" s="57"/>
      <c r="J18" s="18"/>
      <c r="K18" s="120"/>
      <c r="L18" s="117"/>
      <c r="M18" s="121"/>
      <c r="N18" s="20"/>
      <c r="O18" s="72"/>
      <c r="P18" s="63"/>
    </row>
    <row r="19" spans="1:16" s="89" customFormat="1" ht="15" customHeight="1">
      <c r="A19" s="89">
        <v>5</v>
      </c>
      <c r="B19" s="262" t="s">
        <v>136</v>
      </c>
      <c r="C19" s="119"/>
      <c r="D19" s="119"/>
      <c r="E19" s="60"/>
      <c r="F19" s="11"/>
      <c r="G19" s="11"/>
      <c r="H19" s="16">
        <f t="shared" si="0"/>
        <v>0</v>
      </c>
      <c r="I19" s="57"/>
      <c r="J19" s="18"/>
      <c r="K19" s="120"/>
      <c r="L19" s="117"/>
      <c r="M19" s="121"/>
      <c r="N19" s="20"/>
      <c r="O19" s="72"/>
      <c r="P19" s="63"/>
    </row>
    <row r="20" spans="1:16" s="89" customFormat="1" ht="15" customHeight="1">
      <c r="A20" s="89">
        <v>6</v>
      </c>
      <c r="B20" s="262" t="s">
        <v>136</v>
      </c>
      <c r="C20" s="119"/>
      <c r="D20" s="119"/>
      <c r="E20" s="60"/>
      <c r="F20" s="11"/>
      <c r="G20" s="11"/>
      <c r="H20" s="16">
        <f t="shared" si="0"/>
        <v>0</v>
      </c>
      <c r="I20" s="57"/>
      <c r="J20" s="18"/>
      <c r="K20" s="120"/>
      <c r="L20" s="117"/>
      <c r="M20" s="121"/>
      <c r="N20" s="20"/>
      <c r="O20" s="72"/>
      <c r="P20" s="63"/>
    </row>
    <row r="21" spans="1:16" s="89" customFormat="1" ht="15" customHeight="1">
      <c r="A21" s="89">
        <v>7</v>
      </c>
      <c r="B21" s="262" t="s">
        <v>136</v>
      </c>
      <c r="C21" s="119"/>
      <c r="D21" s="119"/>
      <c r="E21" s="60"/>
      <c r="F21" s="11"/>
      <c r="G21" s="11"/>
      <c r="H21" s="16">
        <f t="shared" si="0"/>
        <v>0</v>
      </c>
      <c r="I21" s="57"/>
      <c r="J21" s="18"/>
      <c r="K21" s="120"/>
      <c r="L21" s="117"/>
      <c r="M21" s="121"/>
      <c r="N21" s="20"/>
      <c r="O21" s="72"/>
      <c r="P21" s="63"/>
    </row>
    <row r="22" spans="1:16" s="89" customFormat="1" ht="15" customHeight="1">
      <c r="A22" s="89">
        <v>8</v>
      </c>
      <c r="B22" s="262" t="s">
        <v>136</v>
      </c>
      <c r="C22" s="119"/>
      <c r="D22" s="119"/>
      <c r="E22" s="60"/>
      <c r="F22" s="11"/>
      <c r="G22" s="11"/>
      <c r="H22" s="16">
        <f t="shared" si="0"/>
        <v>0</v>
      </c>
      <c r="I22" s="57"/>
      <c r="J22" s="18"/>
      <c r="K22" s="120"/>
      <c r="L22" s="117"/>
      <c r="M22" s="121"/>
      <c r="N22" s="20"/>
      <c r="O22" s="72"/>
      <c r="P22" s="63"/>
    </row>
    <row r="23" spans="1:16" s="89" customFormat="1" ht="15" customHeight="1">
      <c r="A23" s="89">
        <v>9</v>
      </c>
      <c r="B23" s="262" t="s">
        <v>136</v>
      </c>
      <c r="C23" s="119"/>
      <c r="D23" s="119"/>
      <c r="E23" s="19"/>
      <c r="F23" s="11"/>
      <c r="G23" s="11"/>
      <c r="H23" s="16">
        <f t="shared" si="0"/>
        <v>0</v>
      </c>
      <c r="I23" s="57"/>
      <c r="J23" s="18"/>
      <c r="K23" s="120"/>
      <c r="L23" s="117"/>
      <c r="M23" s="121"/>
      <c r="N23" s="20"/>
      <c r="O23" s="72"/>
      <c r="P23" s="63"/>
    </row>
    <row r="24" spans="1:16" s="89" customFormat="1" ht="15" customHeight="1">
      <c r="A24" s="89">
        <v>10</v>
      </c>
      <c r="B24" s="262" t="s">
        <v>136</v>
      </c>
      <c r="C24" s="122"/>
      <c r="D24" s="119"/>
      <c r="E24" s="19"/>
      <c r="F24" s="11"/>
      <c r="G24" s="11"/>
      <c r="H24" s="16">
        <f t="shared" si="0"/>
        <v>0</v>
      </c>
      <c r="I24" s="57"/>
      <c r="J24" s="18"/>
      <c r="K24" s="120"/>
      <c r="L24" s="117"/>
      <c r="M24" s="18"/>
      <c r="N24" s="20"/>
      <c r="O24" s="72"/>
      <c r="P24" s="63"/>
    </row>
    <row r="25" spans="1:16" s="89" customFormat="1" ht="15" customHeight="1">
      <c r="B25" s="123" t="s">
        <v>150</v>
      </c>
      <c r="C25" s="124"/>
      <c r="D25" s="124"/>
      <c r="E25" s="124"/>
      <c r="F25" s="125">
        <f>SUBTOTAL(9,F15:F24)</f>
        <v>0</v>
      </c>
      <c r="G25" s="126"/>
      <c r="H25" s="125">
        <f>SUBTOTAL(9,H15:H24)</f>
        <v>0</v>
      </c>
      <c r="I25" s="127"/>
      <c r="J25" s="127"/>
      <c r="K25" s="128"/>
      <c r="L25" s="118"/>
      <c r="M25" s="128"/>
      <c r="N25" s="129"/>
      <c r="O25" s="118"/>
      <c r="P25" s="129"/>
    </row>
    <row r="27" spans="1:16">
      <c r="D27" s="2" t="s">
        <v>47</v>
      </c>
    </row>
    <row r="28" spans="1:16">
      <c r="D28" s="3" t="s">
        <v>118</v>
      </c>
    </row>
    <row r="31" spans="1:16">
      <c r="E31" s="299" t="s">
        <v>268</v>
      </c>
    </row>
    <row r="32" spans="1:16">
      <c r="E32" t="s">
        <v>269</v>
      </c>
    </row>
    <row r="33" spans="5:5">
      <c r="E33" t="s">
        <v>270</v>
      </c>
    </row>
    <row r="39" spans="5:5">
      <c r="E39" s="8"/>
    </row>
    <row r="40" spans="5:5">
      <c r="E40" s="9"/>
    </row>
    <row r="41" spans="5:5">
      <c r="E41" s="9"/>
    </row>
    <row r="43" spans="5:5">
      <c r="E43" s="10"/>
    </row>
    <row r="44" spans="5:5">
      <c r="E44" s="10"/>
    </row>
    <row r="45" spans="5:5">
      <c r="E45" s="10"/>
    </row>
    <row r="46" spans="5:5">
      <c r="E46" s="10"/>
    </row>
    <row r="47" spans="5:5">
      <c r="E47" s="10"/>
    </row>
    <row r="48" spans="5:5">
      <c r="E48" s="10"/>
    </row>
    <row r="50" spans="5:5">
      <c r="E50" s="8"/>
    </row>
    <row r="51" spans="5:5">
      <c r="E51" s="9"/>
    </row>
    <row r="52" spans="5:5">
      <c r="E52" s="9"/>
    </row>
    <row r="53" spans="5:5">
      <c r="E53" s="9"/>
    </row>
    <row r="54" spans="5:5">
      <c r="E54" s="9"/>
    </row>
    <row r="55" spans="5:5">
      <c r="E55" s="9"/>
    </row>
    <row r="56" spans="5:5">
      <c r="E56" s="9"/>
    </row>
    <row r="57" spans="5:5">
      <c r="E57" s="9"/>
    </row>
    <row r="58" spans="5:5">
      <c r="E58" s="9"/>
    </row>
    <row r="59" spans="5:5">
      <c r="E59" s="9"/>
    </row>
  </sheetData>
  <autoFilter ref="A14:P14" xr:uid="{00000000-0001-0000-0900-000000000000}"/>
  <phoneticPr fontId="1"/>
  <dataValidations count="4">
    <dataValidation type="list" allowBlank="1" showInputMessage="1" showErrorMessage="1" sqref="O13 O15:O25" xr:uid="{00000000-0002-0000-0900-000000000000}">
      <formula1>"◎,○,☆"</formula1>
    </dataValidation>
    <dataValidation type="list" allowBlank="1" showInputMessage="1" showErrorMessage="1" sqref="D13 D15:D24" xr:uid="{00000000-0002-0000-0900-000001000000}">
      <formula1>$D$27:$D$28</formula1>
    </dataValidation>
    <dataValidation type="list" allowBlank="1" showInputMessage="1" showErrorMessage="1" sqref="E13 E15:E24" xr:uid="{00000000-0002-0000-0900-000002000000}">
      <formula1>$E$31:$E$33</formula1>
    </dataValidation>
    <dataValidation type="list" allowBlank="1" showInputMessage="1" showErrorMessage="1" sqref="K13 K15:K24" xr:uid="{00000000-0002-0000-0900-000003000000}">
      <formula1>"広域型施設,地域密着型施設"</formula1>
    </dataValidation>
  </dataValidations>
  <printOptions horizontalCentered="1"/>
  <pageMargins left="0.55118110236220474" right="0.23622047244094491" top="0.74803149606299213" bottom="0.59055118110236227" header="0.31496062992125984" footer="0.31496062992125984"/>
  <pageSetup paperSize="8" scale="65"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4000000}">
          <x14:formula1>
            <xm:f>市町村リスト!$B$3:$B$35</xm:f>
          </x14:formula1>
          <xm:sqref>C13 C15:C24</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pageSetUpPr fitToPage="1"/>
  </sheetPr>
  <dimension ref="A1:O39"/>
  <sheetViews>
    <sheetView tabSelected="1" view="pageBreakPreview" zoomScale="85" zoomScaleNormal="100" zoomScaleSheetLayoutView="85" workbookViewId="0">
      <selection activeCell="I35" sqref="I35:I36"/>
    </sheetView>
  </sheetViews>
  <sheetFormatPr defaultColWidth="2.25" defaultRowHeight="14.25"/>
  <cols>
    <col min="1" max="1" width="7" style="2" bestFit="1" customWidth="1"/>
    <col min="2" max="4" width="10.75" style="2" customWidth="1"/>
    <col min="5" max="5" width="38.75" style="2" customWidth="1"/>
    <col min="6" max="6" width="8.125" style="2" customWidth="1"/>
    <col min="7" max="7" width="6.125" style="2" bestFit="1" customWidth="1"/>
    <col min="8" max="8" width="7" style="2" bestFit="1" customWidth="1"/>
    <col min="9" max="9" width="32.375" style="2" customWidth="1"/>
    <col min="10" max="10" width="15.375" style="2" customWidth="1"/>
    <col min="11" max="11" width="16.875" style="2" customWidth="1"/>
    <col min="12" max="12" width="8.75" style="2" customWidth="1"/>
    <col min="13" max="13" width="26.25" style="2" customWidth="1"/>
    <col min="14" max="14" width="8.25" style="2" customWidth="1"/>
    <col min="15" max="15" width="39.25" style="2" customWidth="1"/>
    <col min="16" max="16384" width="2.25" style="2"/>
  </cols>
  <sheetData>
    <row r="1" spans="1:15" ht="17.25">
      <c r="B1" s="1" t="s">
        <v>233</v>
      </c>
      <c r="C1" s="1"/>
      <c r="D1" s="1"/>
      <c r="E1" s="1"/>
    </row>
    <row r="2" spans="1:15" ht="19.149999999999999" customHeight="1">
      <c r="B2" s="161" t="str">
        <f>'地密整備（様式１－１）'!B2</f>
        <v>令和９年度</v>
      </c>
      <c r="C2" s="161"/>
      <c r="D2" s="161" t="s">
        <v>370</v>
      </c>
      <c r="E2" s="161"/>
      <c r="F2" s="161"/>
      <c r="G2" s="161"/>
      <c r="H2" s="161"/>
      <c r="I2" s="161"/>
      <c r="J2" s="161"/>
      <c r="K2" s="161"/>
      <c r="L2" s="161"/>
    </row>
    <row r="3" spans="1:15" ht="19.149999999999999" customHeight="1">
      <c r="B3" s="161"/>
      <c r="C3" s="161"/>
      <c r="D3" s="161"/>
      <c r="E3" s="161"/>
      <c r="F3" s="161"/>
      <c r="G3" s="161"/>
      <c r="H3" s="161"/>
      <c r="I3" s="161"/>
      <c r="J3" s="161"/>
      <c r="K3" s="161"/>
      <c r="L3" s="161"/>
    </row>
    <row r="4" spans="1:15" ht="19.149999999999999" customHeight="1">
      <c r="B4" s="161"/>
      <c r="C4" s="161"/>
      <c r="D4" s="161"/>
      <c r="E4" s="161"/>
      <c r="F4" s="161"/>
      <c r="G4" s="161"/>
      <c r="H4" s="161"/>
      <c r="I4" s="161"/>
      <c r="J4" s="161"/>
      <c r="K4" s="161"/>
      <c r="L4" s="161"/>
    </row>
    <row r="5" spans="1:15" ht="19.149999999999999" customHeight="1">
      <c r="B5" s="161"/>
      <c r="C5" s="161"/>
      <c r="D5" s="161"/>
      <c r="E5" s="161"/>
      <c r="F5" s="161"/>
      <c r="G5" s="161"/>
      <c r="H5" s="161"/>
      <c r="I5" s="161"/>
      <c r="J5" s="161"/>
      <c r="K5" s="161"/>
      <c r="L5" s="161"/>
    </row>
    <row r="6" spans="1:15" ht="19.149999999999999" customHeight="1">
      <c r="B6" s="161"/>
      <c r="C6" s="161"/>
      <c r="D6" s="161"/>
      <c r="E6" s="161"/>
      <c r="F6" s="161"/>
      <c r="G6" s="161"/>
      <c r="H6" s="161"/>
      <c r="I6" s="161"/>
      <c r="J6" s="161"/>
      <c r="K6" s="161"/>
      <c r="L6" s="161"/>
    </row>
    <row r="7" spans="1:15" ht="19.149999999999999" customHeight="1">
      <c r="B7" s="161"/>
      <c r="C7" s="161"/>
      <c r="D7" s="161"/>
      <c r="E7" s="161"/>
      <c r="F7" s="161"/>
      <c r="G7" s="161"/>
      <c r="H7" s="161"/>
      <c r="I7" s="161"/>
      <c r="J7" s="161"/>
      <c r="K7" s="161"/>
      <c r="L7" s="161"/>
    </row>
    <row r="8" spans="1:15" ht="19.149999999999999" customHeight="1">
      <c r="B8" s="161"/>
      <c r="C8" s="161"/>
      <c r="D8" s="161"/>
      <c r="E8" s="161"/>
      <c r="F8" s="161"/>
      <c r="G8" s="161"/>
      <c r="H8" s="161"/>
      <c r="I8" s="161"/>
      <c r="J8" s="161"/>
      <c r="K8" s="161"/>
      <c r="L8" s="161"/>
    </row>
    <row r="10" spans="1:15" s="77" customFormat="1" ht="15" customHeight="1">
      <c r="A10" s="219" t="s">
        <v>209</v>
      </c>
      <c r="B10" s="78" t="s">
        <v>187</v>
      </c>
      <c r="C10" s="205"/>
      <c r="D10" s="165" t="s">
        <v>156</v>
      </c>
      <c r="E10" s="180"/>
      <c r="F10" s="206">
        <v>1</v>
      </c>
      <c r="G10" s="206">
        <v>4670</v>
      </c>
      <c r="H10" s="207">
        <f>F10*G10</f>
        <v>4670</v>
      </c>
      <c r="I10" s="208" t="s">
        <v>206</v>
      </c>
      <c r="J10" s="209" t="s">
        <v>215</v>
      </c>
      <c r="K10" s="209" t="s">
        <v>208</v>
      </c>
      <c r="L10" s="210" t="s">
        <v>126</v>
      </c>
      <c r="M10" s="209"/>
      <c r="N10" s="188" t="s">
        <v>121</v>
      </c>
      <c r="O10" s="211" t="s">
        <v>211</v>
      </c>
    </row>
    <row r="11" spans="1:15" s="76" customFormat="1" ht="18.75" customHeight="1">
      <c r="B11" s="73" t="s">
        <v>189</v>
      </c>
      <c r="C11" s="73" t="s">
        <v>190</v>
      </c>
      <c r="D11" s="73" t="s">
        <v>202</v>
      </c>
      <c r="E11" s="73" t="s">
        <v>92</v>
      </c>
      <c r="F11" s="73" t="s">
        <v>196</v>
      </c>
      <c r="G11" s="73" t="s">
        <v>14</v>
      </c>
      <c r="H11" s="74" t="s">
        <v>197</v>
      </c>
      <c r="I11" s="73" t="s">
        <v>4</v>
      </c>
      <c r="J11" s="73" t="s">
        <v>5</v>
      </c>
      <c r="K11" s="73" t="s">
        <v>6</v>
      </c>
      <c r="L11" s="73" t="s">
        <v>93</v>
      </c>
      <c r="M11" s="73" t="s">
        <v>38</v>
      </c>
      <c r="N11" s="115" t="s">
        <v>50</v>
      </c>
      <c r="O11" s="75" t="s">
        <v>195</v>
      </c>
    </row>
    <row r="12" spans="1:15" s="77" customFormat="1" ht="15" customHeight="1">
      <c r="A12" s="77">
        <v>1</v>
      </c>
      <c r="B12" s="78" t="s">
        <v>191</v>
      </c>
      <c r="C12" s="64"/>
      <c r="D12" s="88" t="s">
        <v>156</v>
      </c>
      <c r="E12" s="62"/>
      <c r="F12" s="11"/>
      <c r="G12" s="11"/>
      <c r="H12" s="234">
        <f t="shared" ref="H12:H21" si="0">F12*G12</f>
        <v>0</v>
      </c>
      <c r="I12" s="57"/>
      <c r="J12" s="18"/>
      <c r="K12" s="18"/>
      <c r="L12" s="23"/>
      <c r="M12" s="20"/>
      <c r="N12" s="72"/>
      <c r="O12" s="63"/>
    </row>
    <row r="13" spans="1:15" s="77" customFormat="1" ht="15" customHeight="1">
      <c r="A13" s="77">
        <v>2</v>
      </c>
      <c r="B13" s="78" t="s">
        <v>191</v>
      </c>
      <c r="C13" s="64"/>
      <c r="D13" s="88" t="s">
        <v>156</v>
      </c>
      <c r="E13" s="62"/>
      <c r="F13" s="11"/>
      <c r="G13" s="11"/>
      <c r="H13" s="234">
        <f t="shared" si="0"/>
        <v>0</v>
      </c>
      <c r="I13" s="57"/>
      <c r="J13" s="18"/>
      <c r="K13" s="18"/>
      <c r="L13" s="23"/>
      <c r="M13" s="20"/>
      <c r="N13" s="72"/>
      <c r="O13" s="63"/>
    </row>
    <row r="14" spans="1:15" s="77" customFormat="1" ht="15" customHeight="1">
      <c r="A14" s="77">
        <v>3</v>
      </c>
      <c r="B14" s="78" t="s">
        <v>191</v>
      </c>
      <c r="C14" s="64"/>
      <c r="D14" s="88" t="s">
        <v>156</v>
      </c>
      <c r="E14" s="62"/>
      <c r="F14" s="11"/>
      <c r="G14" s="11"/>
      <c r="H14" s="234">
        <f t="shared" si="0"/>
        <v>0</v>
      </c>
      <c r="I14" s="57"/>
      <c r="J14" s="18"/>
      <c r="K14" s="18"/>
      <c r="L14" s="23"/>
      <c r="M14" s="20"/>
      <c r="N14" s="72"/>
      <c r="O14" s="63"/>
    </row>
    <row r="15" spans="1:15" s="77" customFormat="1" ht="15" customHeight="1">
      <c r="A15" s="77">
        <v>4</v>
      </c>
      <c r="B15" s="78" t="s">
        <v>191</v>
      </c>
      <c r="C15" s="64"/>
      <c r="D15" s="88" t="s">
        <v>156</v>
      </c>
      <c r="E15" s="62"/>
      <c r="F15" s="11"/>
      <c r="G15" s="11"/>
      <c r="H15" s="234">
        <f t="shared" si="0"/>
        <v>0</v>
      </c>
      <c r="I15" s="57"/>
      <c r="J15" s="18"/>
      <c r="K15" s="18"/>
      <c r="L15" s="23"/>
      <c r="M15" s="20"/>
      <c r="N15" s="72"/>
      <c r="O15" s="63"/>
    </row>
    <row r="16" spans="1:15" s="77" customFormat="1" ht="15" customHeight="1">
      <c r="A16" s="77">
        <v>5</v>
      </c>
      <c r="B16" s="78" t="s">
        <v>191</v>
      </c>
      <c r="C16" s="64"/>
      <c r="D16" s="88" t="s">
        <v>156</v>
      </c>
      <c r="E16" s="62"/>
      <c r="F16" s="11"/>
      <c r="G16" s="11"/>
      <c r="H16" s="234">
        <f t="shared" si="0"/>
        <v>0</v>
      </c>
      <c r="I16" s="57"/>
      <c r="J16" s="18"/>
      <c r="K16" s="18"/>
      <c r="L16" s="23"/>
      <c r="M16" s="20"/>
      <c r="N16" s="72"/>
      <c r="O16" s="63"/>
    </row>
    <row r="17" spans="1:15" s="77" customFormat="1" ht="15" customHeight="1">
      <c r="A17" s="77">
        <v>6</v>
      </c>
      <c r="B17" s="78" t="s">
        <v>191</v>
      </c>
      <c r="C17" s="64"/>
      <c r="D17" s="88" t="s">
        <v>156</v>
      </c>
      <c r="E17" s="62"/>
      <c r="F17" s="11"/>
      <c r="G17" s="11"/>
      <c r="H17" s="234">
        <f t="shared" si="0"/>
        <v>0</v>
      </c>
      <c r="I17" s="57"/>
      <c r="J17" s="18"/>
      <c r="K17" s="18"/>
      <c r="L17" s="23"/>
      <c r="M17" s="20"/>
      <c r="N17" s="72"/>
      <c r="O17" s="63"/>
    </row>
    <row r="18" spans="1:15" s="77" customFormat="1" ht="15" customHeight="1">
      <c r="A18" s="77">
        <v>7</v>
      </c>
      <c r="B18" s="78" t="s">
        <v>191</v>
      </c>
      <c r="C18" s="64"/>
      <c r="D18" s="88" t="s">
        <v>156</v>
      </c>
      <c r="E18" s="62"/>
      <c r="F18" s="11"/>
      <c r="G18" s="11"/>
      <c r="H18" s="234">
        <f t="shared" si="0"/>
        <v>0</v>
      </c>
      <c r="I18" s="57"/>
      <c r="J18" s="18"/>
      <c r="K18" s="18"/>
      <c r="L18" s="23"/>
      <c r="M18" s="20"/>
      <c r="N18" s="72"/>
      <c r="O18" s="63"/>
    </row>
    <row r="19" spans="1:15" s="77" customFormat="1" ht="15" customHeight="1">
      <c r="A19" s="77">
        <v>8</v>
      </c>
      <c r="B19" s="78" t="s">
        <v>191</v>
      </c>
      <c r="C19" s="64"/>
      <c r="D19" s="88" t="s">
        <v>156</v>
      </c>
      <c r="E19" s="62"/>
      <c r="F19" s="11"/>
      <c r="G19" s="11"/>
      <c r="H19" s="234">
        <f t="shared" si="0"/>
        <v>0</v>
      </c>
      <c r="I19" s="57"/>
      <c r="J19" s="18"/>
      <c r="K19" s="18"/>
      <c r="L19" s="23"/>
      <c r="M19" s="20"/>
      <c r="N19" s="72"/>
      <c r="O19" s="63"/>
    </row>
    <row r="20" spans="1:15" s="77" customFormat="1" ht="15" customHeight="1">
      <c r="A20" s="77">
        <v>9</v>
      </c>
      <c r="B20" s="78" t="s">
        <v>191</v>
      </c>
      <c r="C20" s="64"/>
      <c r="D20" s="88" t="s">
        <v>156</v>
      </c>
      <c r="E20" s="62"/>
      <c r="F20" s="11"/>
      <c r="G20" s="11"/>
      <c r="H20" s="234">
        <f t="shared" si="0"/>
        <v>0</v>
      </c>
      <c r="I20" s="57"/>
      <c r="J20" s="18"/>
      <c r="K20" s="18"/>
      <c r="L20" s="23"/>
      <c r="M20" s="20"/>
      <c r="N20" s="72"/>
      <c r="O20" s="63"/>
    </row>
    <row r="21" spans="1:15" s="77" customFormat="1" ht="15" customHeight="1">
      <c r="A21" s="77">
        <v>10</v>
      </c>
      <c r="B21" s="78" t="s">
        <v>191</v>
      </c>
      <c r="C21" s="64"/>
      <c r="D21" s="88" t="s">
        <v>156</v>
      </c>
      <c r="E21" s="62"/>
      <c r="F21" s="11"/>
      <c r="G21" s="11"/>
      <c r="H21" s="234">
        <f t="shared" si="0"/>
        <v>0</v>
      </c>
      <c r="I21" s="57"/>
      <c r="J21" s="18"/>
      <c r="K21" s="18"/>
      <c r="L21" s="23"/>
      <c r="M21" s="20"/>
      <c r="N21" s="72"/>
      <c r="O21" s="63"/>
    </row>
    <row r="22" spans="1:15" s="77" customFormat="1" ht="15" customHeight="1">
      <c r="B22" s="84" t="s">
        <v>150</v>
      </c>
      <c r="C22" s="81"/>
      <c r="D22" s="81"/>
      <c r="E22" s="81"/>
      <c r="F22" s="79">
        <f>SUBTOTAL(9,F12:F21)</f>
        <v>0</v>
      </c>
      <c r="G22" s="80"/>
      <c r="H22" s="79">
        <f>SUBTOTAL(9,H12:H21)</f>
        <v>0</v>
      </c>
      <c r="I22" s="81"/>
      <c r="J22" s="81"/>
      <c r="K22" s="82"/>
      <c r="L22" s="80"/>
      <c r="M22" s="82"/>
      <c r="N22" s="82"/>
      <c r="O22" s="81"/>
    </row>
    <row r="26" spans="1:15">
      <c r="E26" s="2" t="s">
        <v>75</v>
      </c>
    </row>
    <row r="27" spans="1:15">
      <c r="E27" s="3" t="s">
        <v>94</v>
      </c>
    </row>
    <row r="28" spans="1:15">
      <c r="E28" s="3" t="s">
        <v>95</v>
      </c>
    </row>
    <row r="29" spans="1:15">
      <c r="E29" s="3" t="s">
        <v>96</v>
      </c>
    </row>
    <row r="30" spans="1:15">
      <c r="E30" s="2" t="s">
        <v>114</v>
      </c>
    </row>
    <row r="31" spans="1:15">
      <c r="E31" s="298" t="s">
        <v>97</v>
      </c>
    </row>
    <row r="32" spans="1:15">
      <c r="E32" s="3" t="s">
        <v>22</v>
      </c>
    </row>
    <row r="33" spans="5:5">
      <c r="E33" s="3" t="s">
        <v>23</v>
      </c>
    </row>
    <row r="34" spans="5:5">
      <c r="E34" s="298" t="s">
        <v>27</v>
      </c>
    </row>
    <row r="35" spans="5:5">
      <c r="E35" s="298" t="s">
        <v>28</v>
      </c>
    </row>
    <row r="36" spans="5:5">
      <c r="E36" s="298" t="s">
        <v>30</v>
      </c>
    </row>
    <row r="37" spans="5:5">
      <c r="E37" s="298" t="s">
        <v>117</v>
      </c>
    </row>
    <row r="38" spans="5:5">
      <c r="E38" s="3" t="s">
        <v>24</v>
      </c>
    </row>
    <row r="39" spans="5:5">
      <c r="E39" s="3" t="s">
        <v>98</v>
      </c>
    </row>
  </sheetData>
  <autoFilter ref="A11:O11" xr:uid="{00000000-0001-0000-0A00-000000000000}"/>
  <phoneticPr fontId="1"/>
  <dataValidations count="3">
    <dataValidation type="list" allowBlank="1" showInputMessage="1" showErrorMessage="1" sqref="N10 N12:N21" xr:uid="{00000000-0002-0000-0A00-000000000000}">
      <formula1>"◎,○,☆"</formula1>
    </dataValidation>
    <dataValidation type="list" allowBlank="1" showInputMessage="1" showErrorMessage="1" sqref="L10 L12:L21" xr:uid="{00000000-0002-0000-0A00-000001000000}">
      <formula1>"有,無"</formula1>
    </dataValidation>
    <dataValidation type="list" allowBlank="1" showInputMessage="1" showErrorMessage="1" sqref="E10 E12:E21" xr:uid="{00000000-0002-0000-0A00-000002000000}">
      <formula1>$E$26:$E$40</formula1>
    </dataValidation>
  </dataValidations>
  <printOptions horizontalCentered="1"/>
  <pageMargins left="0.55118110236220474" right="0.39370078740157483" top="0.74803149606299213" bottom="0.59055118110236227" header="0.31496062992125984" footer="0.31496062992125984"/>
  <pageSetup paperSize="8" scale="75" fitToHeight="0" orientation="landscape" cellComments="asDisplayed" r:id="rId1"/>
  <colBreaks count="1" manualBreakCount="1">
    <brk id="12"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3000000}">
          <x14:formula1>
            <xm:f>市町村リスト!$B$3:$B$35</xm:f>
          </x14:formula1>
          <xm:sqref>C10 C12:C21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pageSetUpPr fitToPage="1"/>
  </sheetPr>
  <dimension ref="A1:O30"/>
  <sheetViews>
    <sheetView view="pageBreakPreview" zoomScaleNormal="100" zoomScaleSheetLayoutView="100" workbookViewId="0">
      <selection activeCell="J31" sqref="J31"/>
    </sheetView>
  </sheetViews>
  <sheetFormatPr defaultColWidth="2.25" defaultRowHeight="14.25"/>
  <cols>
    <col min="1" max="1" width="6.75" style="2" bestFit="1" customWidth="1"/>
    <col min="2" max="2" width="13.75" style="2" customWidth="1"/>
    <col min="3" max="3" width="14" style="2" customWidth="1"/>
    <col min="4" max="15" width="15.75" style="2" customWidth="1"/>
    <col min="16" max="16384" width="2.25" style="2"/>
  </cols>
  <sheetData>
    <row r="1" spans="1:15" ht="17.25">
      <c r="B1" s="1" t="s">
        <v>234</v>
      </c>
      <c r="C1" s="1"/>
      <c r="E1" s="1"/>
    </row>
    <row r="2" spans="1:15" ht="19.149999999999999" customHeight="1">
      <c r="B2" s="161" t="str">
        <f>'地密整備（様式１－１）'!B2</f>
        <v>令和９年度</v>
      </c>
      <c r="D2" s="161" t="s">
        <v>371</v>
      </c>
      <c r="F2" s="161"/>
      <c r="G2" s="161"/>
      <c r="H2" s="161"/>
      <c r="I2" s="161"/>
      <c r="J2" s="161"/>
      <c r="K2" s="161"/>
      <c r="L2" s="161"/>
      <c r="M2" s="161"/>
      <c r="N2" s="161"/>
      <c r="O2" s="161"/>
    </row>
    <row r="3" spans="1:15" ht="19.149999999999999" customHeight="1">
      <c r="B3" s="161"/>
      <c r="F3" s="161"/>
      <c r="G3" s="161"/>
      <c r="H3" s="161"/>
      <c r="I3" s="161"/>
      <c r="J3" s="161"/>
      <c r="K3" s="161"/>
      <c r="L3" s="161"/>
      <c r="M3" s="161"/>
      <c r="N3" s="161"/>
      <c r="O3" s="161"/>
    </row>
    <row r="4" spans="1:15" ht="19.149999999999999" customHeight="1">
      <c r="B4" s="161"/>
      <c r="F4" s="161"/>
      <c r="G4" s="161"/>
      <c r="H4" s="161"/>
      <c r="I4" s="161"/>
      <c r="J4" s="161"/>
      <c r="K4" s="161"/>
      <c r="L4" s="161"/>
      <c r="M4" s="161"/>
      <c r="N4" s="161"/>
      <c r="O4" s="161"/>
    </row>
    <row r="5" spans="1:15" ht="19.149999999999999" customHeight="1">
      <c r="B5" s="161"/>
      <c r="F5" s="161"/>
      <c r="G5" s="161"/>
      <c r="H5" s="161"/>
      <c r="I5" s="161"/>
      <c r="J5" s="161"/>
      <c r="K5" s="161"/>
      <c r="L5" s="161"/>
      <c r="M5" s="161"/>
      <c r="N5" s="161"/>
      <c r="O5" s="161"/>
    </row>
    <row r="6" spans="1:15" ht="19.149999999999999" customHeight="1">
      <c r="B6" s="161"/>
      <c r="F6" s="161"/>
      <c r="G6" s="161"/>
      <c r="H6" s="161"/>
      <c r="I6" s="161"/>
      <c r="J6" s="161"/>
      <c r="K6" s="161"/>
      <c r="L6" s="161"/>
      <c r="M6" s="161"/>
      <c r="N6" s="161"/>
      <c r="O6" s="161"/>
    </row>
    <row r="7" spans="1:15" ht="19.149999999999999" customHeight="1">
      <c r="B7" s="161"/>
      <c r="F7" s="161"/>
      <c r="G7" s="161"/>
      <c r="H7" s="161"/>
      <c r="I7" s="161"/>
      <c r="J7" s="161"/>
      <c r="K7" s="161"/>
      <c r="L7" s="161"/>
      <c r="M7" s="161"/>
      <c r="N7" s="161"/>
      <c r="O7" s="161"/>
    </row>
    <row r="8" spans="1:15" ht="19.149999999999999" customHeight="1">
      <c r="B8" s="161"/>
      <c r="F8" s="161"/>
      <c r="G8" s="161"/>
      <c r="H8" s="161"/>
      <c r="I8" s="161"/>
      <c r="J8" s="161"/>
      <c r="K8" s="161"/>
      <c r="L8" s="161"/>
      <c r="M8" s="161"/>
      <c r="N8" s="161"/>
      <c r="O8" s="161"/>
    </row>
    <row r="9" spans="1:15" ht="19.149999999999999" customHeight="1">
      <c r="B9" s="161"/>
      <c r="F9" s="161"/>
      <c r="G9" s="161"/>
      <c r="H9" s="161"/>
      <c r="I9" s="161"/>
      <c r="J9" s="161"/>
      <c r="K9" s="161"/>
      <c r="L9" s="161"/>
      <c r="M9" s="161"/>
      <c r="N9" s="161"/>
      <c r="O9" s="161"/>
    </row>
    <row r="11" spans="1:15" s="77" customFormat="1" ht="15" customHeight="1">
      <c r="A11" s="219" t="s">
        <v>209</v>
      </c>
      <c r="B11" s="78" t="s">
        <v>187</v>
      </c>
      <c r="C11" s="165"/>
      <c r="D11" s="165" t="s">
        <v>157</v>
      </c>
      <c r="E11" s="166" t="s">
        <v>28</v>
      </c>
      <c r="F11" s="167">
        <v>1</v>
      </c>
      <c r="G11" s="167">
        <v>1390</v>
      </c>
      <c r="H11" s="168">
        <f>F11*G11</f>
        <v>1390</v>
      </c>
      <c r="I11" s="166" t="s">
        <v>206</v>
      </c>
      <c r="J11" s="166" t="s">
        <v>274</v>
      </c>
      <c r="K11" s="166" t="s">
        <v>208</v>
      </c>
      <c r="L11" s="212" t="s">
        <v>126</v>
      </c>
      <c r="M11" s="166"/>
      <c r="N11" s="186" t="s">
        <v>121</v>
      </c>
      <c r="O11" s="182"/>
    </row>
    <row r="12" spans="1:15" s="77" customFormat="1" ht="21.75" customHeight="1">
      <c r="B12" s="73" t="s">
        <v>189</v>
      </c>
      <c r="C12" s="73" t="s">
        <v>190</v>
      </c>
      <c r="D12" s="73" t="s">
        <v>202</v>
      </c>
      <c r="E12" s="73" t="s">
        <v>92</v>
      </c>
      <c r="F12" s="73" t="s">
        <v>100</v>
      </c>
      <c r="G12" s="73" t="s">
        <v>14</v>
      </c>
      <c r="H12" s="74" t="s">
        <v>15</v>
      </c>
      <c r="I12" s="73" t="s">
        <v>4</v>
      </c>
      <c r="J12" s="73" t="s">
        <v>5</v>
      </c>
      <c r="K12" s="73" t="s">
        <v>6</v>
      </c>
      <c r="L12" s="73" t="s">
        <v>99</v>
      </c>
      <c r="M12" s="73" t="s">
        <v>38</v>
      </c>
      <c r="N12" s="115" t="s">
        <v>50</v>
      </c>
      <c r="O12" s="102" t="s">
        <v>51</v>
      </c>
    </row>
    <row r="13" spans="1:15" s="77" customFormat="1" ht="15" customHeight="1">
      <c r="B13" s="78" t="s">
        <v>187</v>
      </c>
      <c r="C13" s="88"/>
      <c r="D13" s="88" t="s">
        <v>273</v>
      </c>
      <c r="E13" s="25"/>
      <c r="F13" s="26"/>
      <c r="G13" s="26"/>
      <c r="H13" s="29">
        <f>F13*G13</f>
        <v>0</v>
      </c>
      <c r="I13" s="27"/>
      <c r="J13" s="27"/>
      <c r="K13" s="27"/>
      <c r="L13" s="86"/>
      <c r="M13" s="134"/>
      <c r="N13" s="130"/>
      <c r="O13" s="60"/>
    </row>
    <row r="14" spans="1:15" s="77" customFormat="1" ht="15" customHeight="1">
      <c r="B14" s="78" t="s">
        <v>187</v>
      </c>
      <c r="C14" s="88"/>
      <c r="D14" s="88" t="s">
        <v>273</v>
      </c>
      <c r="E14" s="25"/>
      <c r="F14" s="26"/>
      <c r="G14" s="26"/>
      <c r="H14" s="29">
        <f t="shared" ref="H14:H22" si="0">F14*G14</f>
        <v>0</v>
      </c>
      <c r="I14" s="27"/>
      <c r="J14" s="27"/>
      <c r="K14" s="27"/>
      <c r="L14" s="86"/>
      <c r="M14" s="134"/>
      <c r="N14" s="130"/>
      <c r="O14" s="60"/>
    </row>
    <row r="15" spans="1:15" s="77" customFormat="1" ht="15" customHeight="1">
      <c r="B15" s="78" t="s">
        <v>187</v>
      </c>
      <c r="C15" s="88"/>
      <c r="D15" s="88" t="s">
        <v>273</v>
      </c>
      <c r="E15" s="25"/>
      <c r="F15" s="26"/>
      <c r="G15" s="26"/>
      <c r="H15" s="29">
        <f t="shared" si="0"/>
        <v>0</v>
      </c>
      <c r="I15" s="27"/>
      <c r="J15" s="27"/>
      <c r="K15" s="27"/>
      <c r="L15" s="86"/>
      <c r="M15" s="134"/>
      <c r="N15" s="130"/>
      <c r="O15" s="60"/>
    </row>
    <row r="16" spans="1:15" s="77" customFormat="1" ht="15" customHeight="1">
      <c r="B16" s="78" t="s">
        <v>187</v>
      </c>
      <c r="C16" s="88"/>
      <c r="D16" s="88" t="s">
        <v>273</v>
      </c>
      <c r="E16" s="25"/>
      <c r="F16" s="26"/>
      <c r="G16" s="26"/>
      <c r="H16" s="29">
        <f t="shared" si="0"/>
        <v>0</v>
      </c>
      <c r="I16" s="27"/>
      <c r="J16" s="27"/>
      <c r="K16" s="27"/>
      <c r="L16" s="86"/>
      <c r="M16" s="134"/>
      <c r="N16" s="130"/>
      <c r="O16" s="60"/>
    </row>
    <row r="17" spans="2:15" s="77" customFormat="1" ht="15" customHeight="1">
      <c r="B17" s="78" t="s">
        <v>187</v>
      </c>
      <c r="C17" s="88"/>
      <c r="D17" s="88" t="s">
        <v>273</v>
      </c>
      <c r="E17" s="25"/>
      <c r="F17" s="26"/>
      <c r="G17" s="26"/>
      <c r="H17" s="29">
        <f t="shared" si="0"/>
        <v>0</v>
      </c>
      <c r="I17" s="27"/>
      <c r="J17" s="27"/>
      <c r="K17" s="27"/>
      <c r="L17" s="86"/>
      <c r="M17" s="134"/>
      <c r="N17" s="130"/>
      <c r="O17" s="60"/>
    </row>
    <row r="18" spans="2:15" s="77" customFormat="1" ht="15" customHeight="1">
      <c r="B18" s="78" t="s">
        <v>187</v>
      </c>
      <c r="C18" s="88"/>
      <c r="D18" s="88" t="s">
        <v>273</v>
      </c>
      <c r="E18" s="25"/>
      <c r="F18" s="26"/>
      <c r="G18" s="26"/>
      <c r="H18" s="29">
        <f t="shared" si="0"/>
        <v>0</v>
      </c>
      <c r="I18" s="27"/>
      <c r="J18" s="27"/>
      <c r="K18" s="27"/>
      <c r="L18" s="86"/>
      <c r="M18" s="134"/>
      <c r="N18" s="130"/>
      <c r="O18" s="60"/>
    </row>
    <row r="19" spans="2:15" s="77" customFormat="1" ht="15" customHeight="1">
      <c r="B19" s="78" t="s">
        <v>187</v>
      </c>
      <c r="C19" s="88"/>
      <c r="D19" s="88" t="s">
        <v>273</v>
      </c>
      <c r="E19" s="25"/>
      <c r="F19" s="26"/>
      <c r="G19" s="26"/>
      <c r="H19" s="29">
        <f t="shared" si="0"/>
        <v>0</v>
      </c>
      <c r="I19" s="27"/>
      <c r="J19" s="27"/>
      <c r="K19" s="27"/>
      <c r="L19" s="86"/>
      <c r="M19" s="134"/>
      <c r="N19" s="130"/>
      <c r="O19" s="60"/>
    </row>
    <row r="20" spans="2:15" s="77" customFormat="1" ht="15" customHeight="1">
      <c r="B20" s="78" t="s">
        <v>187</v>
      </c>
      <c r="C20" s="88"/>
      <c r="D20" s="88" t="s">
        <v>273</v>
      </c>
      <c r="E20" s="25"/>
      <c r="F20" s="26"/>
      <c r="G20" s="26"/>
      <c r="H20" s="29">
        <f t="shared" si="0"/>
        <v>0</v>
      </c>
      <c r="I20" s="27"/>
      <c r="J20" s="27"/>
      <c r="K20" s="27"/>
      <c r="L20" s="86"/>
      <c r="M20" s="134"/>
      <c r="N20" s="130"/>
      <c r="O20" s="60"/>
    </row>
    <row r="21" spans="2:15" s="77" customFormat="1" ht="15" customHeight="1">
      <c r="B21" s="78" t="s">
        <v>187</v>
      </c>
      <c r="C21" s="88"/>
      <c r="D21" s="88" t="s">
        <v>273</v>
      </c>
      <c r="E21" s="25"/>
      <c r="F21" s="26"/>
      <c r="G21" s="26"/>
      <c r="H21" s="29">
        <f t="shared" si="0"/>
        <v>0</v>
      </c>
      <c r="I21" s="27"/>
      <c r="J21" s="27"/>
      <c r="K21" s="27"/>
      <c r="L21" s="86"/>
      <c r="M21" s="134"/>
      <c r="N21" s="130"/>
      <c r="O21" s="60"/>
    </row>
    <row r="22" spans="2:15" s="77" customFormat="1" ht="15" customHeight="1">
      <c r="B22" s="78" t="s">
        <v>187</v>
      </c>
      <c r="C22" s="88"/>
      <c r="D22" s="88" t="s">
        <v>273</v>
      </c>
      <c r="E22" s="25"/>
      <c r="F22" s="26"/>
      <c r="G22" s="26"/>
      <c r="H22" s="29">
        <f t="shared" si="0"/>
        <v>0</v>
      </c>
      <c r="I22" s="27"/>
      <c r="J22" s="27"/>
      <c r="K22" s="27"/>
      <c r="L22" s="86"/>
      <c r="M22" s="134"/>
      <c r="N22" s="130"/>
      <c r="O22" s="60"/>
    </row>
    <row r="23" spans="2:15" s="77" customFormat="1" ht="15" customHeight="1">
      <c r="B23" s="84" t="s">
        <v>150</v>
      </c>
      <c r="C23" s="82"/>
      <c r="D23" s="82"/>
      <c r="E23" s="81"/>
      <c r="F23" s="79">
        <f>SUM(F13:F22)</f>
        <v>0</v>
      </c>
      <c r="G23" s="80"/>
      <c r="H23" s="94">
        <f>SUM(H13:H22)</f>
        <v>0</v>
      </c>
      <c r="I23" s="81"/>
      <c r="J23" s="81"/>
      <c r="K23" s="82"/>
      <c r="L23" s="80"/>
      <c r="M23" s="82"/>
      <c r="N23" s="82"/>
      <c r="O23" s="81"/>
    </row>
    <row r="27" spans="2:15">
      <c r="E27" s="299" t="s">
        <v>101</v>
      </c>
    </row>
    <row r="28" spans="2:15">
      <c r="E28" s="3" t="s">
        <v>102</v>
      </c>
    </row>
    <row r="29" spans="2:15">
      <c r="E29" s="298" t="s">
        <v>28</v>
      </c>
    </row>
    <row r="30" spans="2:15">
      <c r="E30" s="298" t="s">
        <v>103</v>
      </c>
    </row>
  </sheetData>
  <autoFilter ref="B12:O12" xr:uid="{00000000-0009-0000-0000-00000B000000}"/>
  <phoneticPr fontId="1"/>
  <dataValidations count="3">
    <dataValidation type="list" allowBlank="1" showInputMessage="1" showErrorMessage="1" sqref="N11 N13:N22" xr:uid="{00000000-0002-0000-0B00-000000000000}">
      <formula1>"◎,○,☆"</formula1>
    </dataValidation>
    <dataValidation type="list" allowBlank="1" showInputMessage="1" showErrorMessage="1" sqref="L11 L13:L22" xr:uid="{00000000-0002-0000-0B00-000001000000}">
      <formula1>"有,無"</formula1>
    </dataValidation>
    <dataValidation type="list" allowBlank="1" showInputMessage="1" showErrorMessage="1" sqref="E11 E13:E22" xr:uid="{00000000-0002-0000-0B00-000002000000}">
      <formula1>$E$27:$E$30</formula1>
    </dataValidation>
  </dataValidations>
  <printOptions horizontalCentered="1"/>
  <pageMargins left="0.55118110236220474" right="0.39370078740157483" top="0.74803149606299213" bottom="0.59055118110236227" header="0.31496062992125984" footer="0.31496062992125984"/>
  <pageSetup paperSize="8" scale="83" fitToHeight="0" orientation="landscape" cellComments="asDisplayed" r:id="rId1"/>
  <colBreaks count="1" manualBreakCount="1">
    <brk id="12"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3000000}">
          <x14:formula1>
            <xm:f>市町村リスト!$B$3:$B$35</xm:f>
          </x14:formula1>
          <xm:sqref>C11 C13:C22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T40"/>
  <sheetViews>
    <sheetView view="pageBreakPreview" zoomScaleNormal="100" zoomScaleSheetLayoutView="100" workbookViewId="0">
      <selection activeCell="B3" sqref="B3"/>
    </sheetView>
  </sheetViews>
  <sheetFormatPr defaultColWidth="2.25" defaultRowHeight="14.25"/>
  <cols>
    <col min="1" max="1" width="8.625" style="2" bestFit="1" customWidth="1"/>
    <col min="2" max="2" width="13.75" style="2" customWidth="1"/>
    <col min="3" max="3" width="14.875" style="2" customWidth="1"/>
    <col min="4" max="4" width="12.5" style="2" customWidth="1"/>
    <col min="5" max="15" width="15.75" style="2" customWidth="1"/>
    <col min="16" max="16384" width="2.25" style="2"/>
  </cols>
  <sheetData>
    <row r="1" spans="1:15" ht="17.25">
      <c r="B1" s="1" t="s">
        <v>235</v>
      </c>
      <c r="C1" s="1"/>
      <c r="D1" s="1"/>
      <c r="E1" s="1"/>
    </row>
    <row r="2" spans="1:15" ht="21" customHeight="1">
      <c r="B2" s="161" t="str">
        <f>'地密整備（様式１－１）'!B2</f>
        <v>令和９年度</v>
      </c>
      <c r="D2" s="161" t="s">
        <v>372</v>
      </c>
      <c r="F2" s="161"/>
      <c r="G2" s="161"/>
      <c r="H2" s="161"/>
      <c r="I2" s="161"/>
      <c r="J2" s="161"/>
      <c r="K2" s="161"/>
      <c r="L2" s="161"/>
      <c r="M2" s="161"/>
      <c r="N2" s="161"/>
      <c r="O2" s="161"/>
    </row>
    <row r="3" spans="1:15" ht="21" customHeight="1">
      <c r="B3" s="161"/>
      <c r="F3" s="161"/>
      <c r="G3" s="161"/>
      <c r="H3" s="161"/>
      <c r="I3" s="161"/>
      <c r="J3" s="161"/>
      <c r="K3" s="161"/>
      <c r="L3" s="161"/>
      <c r="M3" s="161"/>
      <c r="N3" s="161"/>
      <c r="O3" s="161"/>
    </row>
    <row r="4" spans="1:15" ht="21" customHeight="1">
      <c r="B4" s="161"/>
      <c r="F4" s="161"/>
      <c r="G4" s="161"/>
      <c r="H4" s="161"/>
      <c r="I4" s="161"/>
      <c r="J4" s="161"/>
      <c r="K4" s="161"/>
      <c r="L4" s="161"/>
      <c r="M4" s="161"/>
      <c r="N4" s="161"/>
      <c r="O4" s="161"/>
    </row>
    <row r="5" spans="1:15" ht="21" customHeight="1">
      <c r="B5" s="161"/>
      <c r="F5" s="161"/>
      <c r="G5" s="161"/>
      <c r="H5" s="161"/>
      <c r="I5" s="161"/>
      <c r="J5" s="161"/>
      <c r="K5" s="161"/>
      <c r="L5" s="161"/>
      <c r="M5" s="161"/>
      <c r="N5" s="161"/>
      <c r="O5" s="161"/>
    </row>
    <row r="6" spans="1:15" ht="21" customHeight="1">
      <c r="B6" s="161"/>
      <c r="F6" s="161"/>
      <c r="G6" s="161"/>
      <c r="H6" s="161"/>
      <c r="I6" s="161"/>
      <c r="J6" s="161"/>
      <c r="K6" s="161"/>
      <c r="L6" s="161"/>
      <c r="M6" s="161"/>
      <c r="N6" s="161"/>
      <c r="O6" s="161"/>
    </row>
    <row r="7" spans="1:15" ht="21" customHeight="1">
      <c r="B7" s="161"/>
      <c r="F7" s="161"/>
      <c r="G7" s="161"/>
      <c r="H7" s="161"/>
      <c r="I7" s="161"/>
      <c r="J7" s="161"/>
      <c r="K7" s="161"/>
      <c r="L7" s="161"/>
      <c r="M7" s="161"/>
      <c r="N7" s="161"/>
      <c r="O7" s="161"/>
    </row>
    <row r="9" spans="1:15" s="77" customFormat="1" ht="15" customHeight="1">
      <c r="A9" s="219" t="s">
        <v>275</v>
      </c>
      <c r="B9" s="78" t="s">
        <v>187</v>
      </c>
      <c r="C9" s="196"/>
      <c r="D9" s="171" t="s">
        <v>204</v>
      </c>
      <c r="E9" s="166" t="s">
        <v>18</v>
      </c>
      <c r="F9" s="178">
        <v>1</v>
      </c>
      <c r="G9" s="178">
        <v>7470</v>
      </c>
      <c r="H9" s="177">
        <f>F9*G9</f>
        <v>7470</v>
      </c>
      <c r="I9" s="220" t="s">
        <v>129</v>
      </c>
      <c r="J9" s="220" t="s">
        <v>124</v>
      </c>
      <c r="K9" s="220" t="s">
        <v>124</v>
      </c>
      <c r="L9" s="220" t="s">
        <v>124</v>
      </c>
      <c r="M9" s="187" t="s">
        <v>278</v>
      </c>
      <c r="N9" s="188" t="s">
        <v>121</v>
      </c>
      <c r="O9" s="182" t="s">
        <v>225</v>
      </c>
    </row>
    <row r="10" spans="1:15" s="77" customFormat="1" ht="15" customHeight="1">
      <c r="A10" s="219" t="s">
        <v>276</v>
      </c>
      <c r="B10" s="78" t="s">
        <v>187</v>
      </c>
      <c r="C10" s="203"/>
      <c r="D10" s="171" t="s">
        <v>204</v>
      </c>
      <c r="E10" s="180" t="s">
        <v>109</v>
      </c>
      <c r="F10" s="178">
        <v>1</v>
      </c>
      <c r="G10" s="178">
        <v>5970</v>
      </c>
      <c r="H10" s="177">
        <f>F10*G10</f>
        <v>5970</v>
      </c>
      <c r="I10" s="220" t="s">
        <v>277</v>
      </c>
      <c r="J10" s="178" t="s">
        <v>267</v>
      </c>
      <c r="K10" s="178" t="s">
        <v>215</v>
      </c>
      <c r="L10" s="178"/>
      <c r="M10" s="187" t="s">
        <v>278</v>
      </c>
      <c r="N10" s="196" t="s">
        <v>121</v>
      </c>
      <c r="O10" s="182" t="s">
        <v>225</v>
      </c>
    </row>
    <row r="11" spans="1:15" s="76" customFormat="1" ht="21.75" customHeight="1">
      <c r="B11" s="73" t="s">
        <v>189</v>
      </c>
      <c r="C11" s="73" t="s">
        <v>190</v>
      </c>
      <c r="D11" s="74" t="s">
        <v>202</v>
      </c>
      <c r="E11" s="73" t="s">
        <v>1</v>
      </c>
      <c r="F11" s="73" t="s">
        <v>105</v>
      </c>
      <c r="G11" s="73" t="s">
        <v>14</v>
      </c>
      <c r="H11" s="74" t="s">
        <v>15</v>
      </c>
      <c r="I11" s="73" t="s">
        <v>106</v>
      </c>
      <c r="J11" s="73" t="s">
        <v>4</v>
      </c>
      <c r="K11" s="73" t="s">
        <v>5</v>
      </c>
      <c r="L11" s="73" t="s">
        <v>107</v>
      </c>
      <c r="M11" s="73" t="s">
        <v>108</v>
      </c>
      <c r="N11" s="115" t="s">
        <v>50</v>
      </c>
      <c r="O11" s="102" t="s">
        <v>51</v>
      </c>
    </row>
    <row r="12" spans="1:15" s="77" customFormat="1" ht="15" customHeight="1">
      <c r="B12" s="78" t="s">
        <v>187</v>
      </c>
      <c r="C12" s="68"/>
      <c r="D12" s="213" t="s">
        <v>204</v>
      </c>
      <c r="E12" s="62"/>
      <c r="F12" s="14"/>
      <c r="G12" s="14"/>
      <c r="H12" s="16">
        <f>F12*G12</f>
        <v>0</v>
      </c>
      <c r="I12" s="24"/>
      <c r="J12" s="14"/>
      <c r="K12" s="14"/>
      <c r="L12" s="11"/>
      <c r="M12" s="15"/>
      <c r="N12" s="120"/>
      <c r="O12" s="60"/>
    </row>
    <row r="13" spans="1:15" s="77" customFormat="1" ht="15" customHeight="1">
      <c r="B13" s="78" t="s">
        <v>187</v>
      </c>
      <c r="C13" s="68"/>
      <c r="D13" s="213" t="s">
        <v>204</v>
      </c>
      <c r="E13" s="62"/>
      <c r="F13" s="14"/>
      <c r="G13" s="14"/>
      <c r="H13" s="16">
        <f t="shared" ref="H13:H18" si="0">F13*G13</f>
        <v>0</v>
      </c>
      <c r="I13" s="24"/>
      <c r="J13" s="14"/>
      <c r="K13" s="14"/>
      <c r="L13" s="11"/>
      <c r="M13" s="15"/>
      <c r="N13" s="120"/>
      <c r="O13" s="60"/>
    </row>
    <row r="14" spans="1:15" s="77" customFormat="1" ht="15" customHeight="1">
      <c r="B14" s="78" t="s">
        <v>187</v>
      </c>
      <c r="C14" s="68"/>
      <c r="D14" s="213" t="s">
        <v>204</v>
      </c>
      <c r="E14" s="62"/>
      <c r="F14" s="14"/>
      <c r="G14" s="14"/>
      <c r="H14" s="16">
        <f t="shared" si="0"/>
        <v>0</v>
      </c>
      <c r="I14" s="24"/>
      <c r="J14" s="14"/>
      <c r="K14" s="14"/>
      <c r="L14" s="11"/>
      <c r="M14" s="15"/>
      <c r="N14" s="120"/>
      <c r="O14" s="60"/>
    </row>
    <row r="15" spans="1:15" s="77" customFormat="1" ht="15" customHeight="1">
      <c r="B15" s="78" t="s">
        <v>187</v>
      </c>
      <c r="C15" s="68"/>
      <c r="D15" s="213" t="s">
        <v>204</v>
      </c>
      <c r="E15" s="62"/>
      <c r="F15" s="14"/>
      <c r="G15" s="14"/>
      <c r="H15" s="16">
        <f t="shared" si="0"/>
        <v>0</v>
      </c>
      <c r="I15" s="24"/>
      <c r="J15" s="14"/>
      <c r="K15" s="14"/>
      <c r="L15" s="11"/>
      <c r="M15" s="15"/>
      <c r="N15" s="120"/>
      <c r="O15" s="60"/>
    </row>
    <row r="16" spans="1:15" s="77" customFormat="1" ht="15" customHeight="1">
      <c r="B16" s="78" t="s">
        <v>187</v>
      </c>
      <c r="C16" s="68"/>
      <c r="D16" s="213" t="s">
        <v>204</v>
      </c>
      <c r="E16" s="62"/>
      <c r="F16" s="14"/>
      <c r="G16" s="14"/>
      <c r="H16" s="16">
        <f>F16*G16</f>
        <v>0</v>
      </c>
      <c r="I16" s="24"/>
      <c r="J16" s="14"/>
      <c r="K16" s="14"/>
      <c r="L16" s="11"/>
      <c r="M16" s="15"/>
      <c r="N16" s="120"/>
      <c r="O16" s="60"/>
    </row>
    <row r="17" spans="2:20" s="77" customFormat="1" ht="15" customHeight="1">
      <c r="B17" s="78" t="s">
        <v>187</v>
      </c>
      <c r="C17" s="68"/>
      <c r="D17" s="213" t="s">
        <v>204</v>
      </c>
      <c r="E17" s="62"/>
      <c r="F17" s="14"/>
      <c r="G17" s="14"/>
      <c r="H17" s="16">
        <f>F17*G17</f>
        <v>0</v>
      </c>
      <c r="I17" s="24"/>
      <c r="J17" s="14"/>
      <c r="K17" s="14"/>
      <c r="L17" s="11"/>
      <c r="M17" s="15"/>
      <c r="N17" s="120"/>
      <c r="O17" s="60"/>
    </row>
    <row r="18" spans="2:20" s="77" customFormat="1" ht="15" customHeight="1">
      <c r="B18" s="78" t="s">
        <v>187</v>
      </c>
      <c r="C18" s="68"/>
      <c r="D18" s="213" t="s">
        <v>204</v>
      </c>
      <c r="E18" s="62"/>
      <c r="F18" s="14"/>
      <c r="G18" s="14"/>
      <c r="H18" s="16">
        <f t="shared" si="0"/>
        <v>0</v>
      </c>
      <c r="I18" s="24"/>
      <c r="J18" s="14"/>
      <c r="K18" s="14"/>
      <c r="L18" s="11"/>
      <c r="M18" s="15"/>
      <c r="N18" s="120"/>
      <c r="O18" s="60"/>
    </row>
    <row r="19" spans="2:20" s="77" customFormat="1" ht="15" customHeight="1">
      <c r="B19" s="78" t="s">
        <v>187</v>
      </c>
      <c r="C19" s="68"/>
      <c r="D19" s="213" t="s">
        <v>204</v>
      </c>
      <c r="E19" s="62"/>
      <c r="F19" s="14"/>
      <c r="G19" s="14"/>
      <c r="H19" s="16">
        <f>F19*G19</f>
        <v>0</v>
      </c>
      <c r="I19" s="24"/>
      <c r="J19" s="14"/>
      <c r="K19" s="14"/>
      <c r="L19" s="11"/>
      <c r="M19" s="15"/>
      <c r="N19" s="120"/>
      <c r="O19" s="60"/>
    </row>
    <row r="20" spans="2:20" s="77" customFormat="1" ht="15" customHeight="1">
      <c r="B20" s="78" t="s">
        <v>187</v>
      </c>
      <c r="C20" s="68"/>
      <c r="D20" s="213" t="s">
        <v>204</v>
      </c>
      <c r="E20" s="62"/>
      <c r="F20" s="14"/>
      <c r="G20" s="14"/>
      <c r="H20" s="16">
        <f>F20*G20</f>
        <v>0</v>
      </c>
      <c r="I20" s="24"/>
      <c r="J20" s="14"/>
      <c r="K20" s="14"/>
      <c r="L20" s="11"/>
      <c r="M20" s="15"/>
      <c r="N20" s="120"/>
      <c r="O20" s="60"/>
    </row>
    <row r="21" spans="2:20" s="77" customFormat="1" ht="15" customHeight="1">
      <c r="B21" s="78" t="s">
        <v>187</v>
      </c>
      <c r="C21" s="68"/>
      <c r="D21" s="213" t="s">
        <v>204</v>
      </c>
      <c r="E21" s="62"/>
      <c r="F21" s="14"/>
      <c r="G21" s="14"/>
      <c r="H21" s="16">
        <f>F21*G21</f>
        <v>0</v>
      </c>
      <c r="I21" s="24"/>
      <c r="J21" s="14"/>
      <c r="K21" s="14"/>
      <c r="L21" s="11"/>
      <c r="M21" s="15"/>
      <c r="N21" s="120"/>
      <c r="O21" s="60"/>
    </row>
    <row r="22" spans="2:20" s="77" customFormat="1" ht="15" customHeight="1">
      <c r="B22" s="84" t="s">
        <v>2</v>
      </c>
      <c r="C22" s="81"/>
      <c r="D22" s="214"/>
      <c r="E22" s="81"/>
      <c r="F22" s="79">
        <f>SUM(F12:F21)</f>
        <v>0</v>
      </c>
      <c r="G22" s="80"/>
      <c r="H22" s="94">
        <f>SUM(H12:H21)</f>
        <v>0</v>
      </c>
      <c r="I22" s="80"/>
      <c r="J22" s="80"/>
      <c r="K22" s="80"/>
      <c r="L22" s="80"/>
      <c r="M22" s="131"/>
      <c r="N22" s="82"/>
      <c r="O22" s="81"/>
    </row>
    <row r="24" spans="2:20">
      <c r="E24" s="215" t="s">
        <v>18</v>
      </c>
      <c r="F24"/>
      <c r="G24"/>
      <c r="H24"/>
      <c r="I24"/>
      <c r="J24"/>
      <c r="K24"/>
      <c r="L24"/>
      <c r="M24"/>
      <c r="N24"/>
      <c r="O24"/>
      <c r="P24"/>
      <c r="Q24"/>
      <c r="R24"/>
      <c r="S24"/>
      <c r="T24"/>
    </row>
    <row r="25" spans="2:20">
      <c r="E25" s="216" t="s">
        <v>19</v>
      </c>
      <c r="F25"/>
      <c r="G25"/>
      <c r="H25"/>
      <c r="I25"/>
      <c r="J25"/>
      <c r="K25"/>
      <c r="L25"/>
      <c r="M25"/>
      <c r="N25"/>
      <c r="O25"/>
      <c r="P25"/>
      <c r="Q25"/>
      <c r="R25"/>
      <c r="S25"/>
      <c r="T25"/>
    </row>
    <row r="26" spans="2:20">
      <c r="E26" s="217" t="s">
        <v>109</v>
      </c>
      <c r="F26"/>
      <c r="G26"/>
      <c r="H26"/>
      <c r="I26"/>
      <c r="J26"/>
      <c r="K26"/>
      <c r="L26"/>
      <c r="M26"/>
      <c r="N26"/>
      <c r="O26"/>
      <c r="P26"/>
      <c r="Q26"/>
      <c r="R26"/>
      <c r="S26"/>
      <c r="T26"/>
    </row>
    <row r="36" spans="5:5">
      <c r="E36" s="6"/>
    </row>
    <row r="37" spans="5:5">
      <c r="E37" s="5"/>
    </row>
    <row r="38" spans="5:5">
      <c r="E38" s="4"/>
    </row>
    <row r="39" spans="5:5">
      <c r="E39" s="5"/>
    </row>
    <row r="40" spans="5:5">
      <c r="E40" s="3"/>
    </row>
  </sheetData>
  <autoFilter ref="B11:O11" xr:uid="{00000000-0009-0000-0000-00000C000000}"/>
  <phoneticPr fontId="1"/>
  <dataValidations count="3">
    <dataValidation type="list" allowBlank="1" showInputMessage="1" showErrorMessage="1" sqref="E9:E10 E12:E21" xr:uid="{00000000-0002-0000-0C00-000000000000}">
      <formula1>$E$24:$E$26</formula1>
    </dataValidation>
    <dataValidation type="list" allowBlank="1" showInputMessage="1" showErrorMessage="1" sqref="N9:N10 N12:N22" xr:uid="{00000000-0002-0000-0C00-000001000000}">
      <formula1>"◎,○,☆"</formula1>
    </dataValidation>
    <dataValidation type="list" allowBlank="1" showInputMessage="1" showErrorMessage="1" sqref="I9:I10 I12:I21" xr:uid="{00000000-0002-0000-0C00-000002000000}">
      <formula1>"有,無"</formula1>
    </dataValidation>
  </dataValidations>
  <printOptions horizontalCentered="1"/>
  <pageMargins left="0.55118110236220474" right="0.39370078740157483" top="0.74803149606299213" bottom="0.59055118110236227" header="0.31496062992125984" footer="0.31496062992125984"/>
  <pageSetup paperSize="8" scale="83" fitToHeight="0" orientation="landscape" cellComments="asDisplayed" r:id="rId1"/>
  <colBreaks count="1" manualBreakCount="1">
    <brk id="13"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3000000}">
          <x14:formula1>
            <xm:f>市町村リスト!$B$3:$B$35</xm:f>
          </x14:formula1>
          <xm:sqref>C9:C10 C12:C21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pageSetUpPr fitToPage="1"/>
  </sheetPr>
  <dimension ref="A1:X49"/>
  <sheetViews>
    <sheetView view="pageBreakPreview" topLeftCell="A18" zoomScaleNormal="100" zoomScaleSheetLayoutView="100" workbookViewId="0">
      <selection activeCell="K38" sqref="K38"/>
    </sheetView>
  </sheetViews>
  <sheetFormatPr defaultColWidth="2.25" defaultRowHeight="14.25"/>
  <cols>
    <col min="1" max="1" width="6.75" style="2" bestFit="1" customWidth="1"/>
    <col min="2" max="2" width="13.875" style="2" customWidth="1"/>
    <col min="3" max="3" width="14.25" style="2" customWidth="1"/>
    <col min="4" max="8" width="15.75" style="2" customWidth="1"/>
    <col min="9" max="9" width="5.875" style="2" customWidth="1"/>
    <col min="10" max="10" width="8.25" style="2" customWidth="1"/>
    <col min="11" max="11" width="7.125" style="2" customWidth="1"/>
    <col min="12" max="12" width="8" style="2" customWidth="1"/>
    <col min="13" max="13" width="8.75" style="2" customWidth="1"/>
    <col min="14" max="14" width="9.5" style="2" customWidth="1"/>
    <col min="15" max="15" width="10" style="2" customWidth="1"/>
    <col min="16" max="16" width="11.875" style="2" customWidth="1"/>
    <col min="17" max="17" width="10.5" style="2" customWidth="1"/>
    <col min="18" max="19" width="15.75" style="2" customWidth="1"/>
    <col min="20" max="20" width="9.375" style="2" customWidth="1"/>
    <col min="21" max="21" width="15.75" style="2" customWidth="1"/>
    <col min="22" max="23" width="12" style="2" customWidth="1"/>
    <col min="24" max="24" width="15.75" style="2" customWidth="1"/>
    <col min="25" max="16384" width="2.25" style="2"/>
  </cols>
  <sheetData>
    <row r="1" spans="1:24" ht="17.25">
      <c r="B1" s="1" t="s">
        <v>236</v>
      </c>
      <c r="C1" s="1"/>
      <c r="D1" s="1"/>
      <c r="E1" s="1"/>
      <c r="F1" s="1"/>
      <c r="G1" s="1"/>
      <c r="H1" s="1"/>
    </row>
    <row r="2" spans="1:24" ht="18.75">
      <c r="B2" s="161" t="str">
        <f>'地密整備（様式１－１）'!B2</f>
        <v>令和９年度</v>
      </c>
      <c r="D2" s="161" t="s">
        <v>373</v>
      </c>
      <c r="F2" s="161"/>
      <c r="G2" s="161"/>
      <c r="H2" s="161"/>
      <c r="I2" s="161"/>
      <c r="J2" s="161"/>
      <c r="K2" s="161"/>
      <c r="L2" s="161"/>
      <c r="M2" s="161"/>
      <c r="N2" s="161"/>
      <c r="O2" s="161"/>
      <c r="P2" s="161"/>
      <c r="Q2" s="161"/>
      <c r="R2" s="161"/>
      <c r="S2" s="161"/>
      <c r="T2" s="161"/>
      <c r="U2" s="161"/>
      <c r="V2" s="161"/>
      <c r="W2" s="161"/>
      <c r="X2" s="161"/>
    </row>
    <row r="3" spans="1:24" ht="18.75">
      <c r="B3" s="161"/>
      <c r="F3" s="161"/>
      <c r="G3" s="161"/>
      <c r="H3" s="161"/>
      <c r="I3" s="161"/>
      <c r="J3" s="161"/>
      <c r="K3" s="161"/>
      <c r="L3" s="161"/>
      <c r="M3" s="161"/>
      <c r="N3" s="161"/>
      <c r="O3" s="161"/>
      <c r="P3" s="161"/>
      <c r="Q3" s="161"/>
      <c r="R3" s="161"/>
      <c r="S3" s="161"/>
      <c r="T3" s="161"/>
      <c r="U3" s="161"/>
      <c r="V3" s="161"/>
      <c r="W3" s="161"/>
      <c r="X3" s="161"/>
    </row>
    <row r="4" spans="1:24" ht="18.75">
      <c r="B4" s="161"/>
      <c r="F4" s="161"/>
      <c r="G4" s="161"/>
      <c r="H4" s="161"/>
      <c r="I4" s="161"/>
      <c r="J4" s="161"/>
      <c r="K4" s="161"/>
      <c r="L4" s="161"/>
      <c r="M4" s="161"/>
      <c r="N4" s="161"/>
      <c r="O4" s="161"/>
      <c r="P4" s="161"/>
      <c r="Q4" s="161"/>
      <c r="R4" s="161"/>
      <c r="S4" s="161"/>
      <c r="T4" s="161"/>
      <c r="U4" s="161"/>
      <c r="V4" s="161"/>
      <c r="W4" s="161"/>
      <c r="X4" s="161"/>
    </row>
    <row r="5" spans="1:24" ht="18.75">
      <c r="B5" s="161"/>
      <c r="F5" s="161"/>
      <c r="G5" s="161"/>
      <c r="H5" s="161"/>
      <c r="I5" s="161"/>
      <c r="J5" s="161"/>
      <c r="K5" s="161"/>
      <c r="L5" s="161"/>
      <c r="M5" s="161"/>
      <c r="N5" s="161"/>
      <c r="O5" s="161"/>
      <c r="P5" s="161"/>
      <c r="Q5" s="161"/>
      <c r="R5" s="161"/>
      <c r="S5" s="161"/>
      <c r="T5" s="161"/>
      <c r="U5" s="161"/>
      <c r="V5" s="161"/>
      <c r="W5" s="161"/>
      <c r="X5" s="161"/>
    </row>
    <row r="6" spans="1:24" ht="18.75">
      <c r="B6" s="161"/>
      <c r="F6" s="161"/>
      <c r="G6" s="161"/>
      <c r="H6" s="161"/>
      <c r="I6" s="161"/>
      <c r="J6" s="161"/>
      <c r="K6" s="161"/>
      <c r="L6" s="161"/>
      <c r="M6" s="161"/>
      <c r="N6" s="161"/>
      <c r="O6" s="161"/>
      <c r="P6" s="161"/>
      <c r="Q6" s="161"/>
      <c r="R6" s="161"/>
      <c r="S6" s="161"/>
      <c r="T6" s="161"/>
      <c r="U6" s="161"/>
      <c r="V6" s="161"/>
      <c r="W6" s="161"/>
      <c r="X6" s="161"/>
    </row>
    <row r="7" spans="1:24" ht="18.75">
      <c r="B7" s="161"/>
      <c r="F7" s="161"/>
      <c r="G7" s="161"/>
      <c r="H7" s="161"/>
      <c r="I7" s="161"/>
      <c r="J7" s="161"/>
      <c r="K7" s="161"/>
      <c r="L7" s="161"/>
      <c r="M7" s="161"/>
      <c r="N7" s="161"/>
      <c r="O7" s="161"/>
      <c r="P7" s="161"/>
      <c r="Q7" s="161"/>
      <c r="R7" s="161"/>
      <c r="S7" s="161"/>
      <c r="T7" s="161"/>
      <c r="U7" s="161"/>
      <c r="V7" s="161"/>
      <c r="W7" s="161"/>
      <c r="X7" s="161"/>
    </row>
    <row r="8" spans="1:24" ht="18.75">
      <c r="B8" s="161"/>
      <c r="F8" s="161"/>
      <c r="G8" s="161"/>
      <c r="H8" s="161"/>
      <c r="I8" s="161"/>
      <c r="J8" s="161"/>
      <c r="K8" s="161"/>
      <c r="L8" s="161"/>
      <c r="M8" s="161"/>
      <c r="N8" s="161"/>
      <c r="O8" s="161"/>
      <c r="P8" s="161"/>
      <c r="Q8" s="161"/>
      <c r="R8" s="161"/>
      <c r="S8" s="161"/>
      <c r="T8" s="161"/>
      <c r="U8" s="161"/>
      <c r="V8" s="161"/>
      <c r="W8" s="161"/>
      <c r="X8" s="161"/>
    </row>
    <row r="9" spans="1:24" ht="18.75">
      <c r="E9" s="12"/>
      <c r="F9" s="12"/>
      <c r="G9" s="137"/>
      <c r="H9" s="137"/>
      <c r="I9" s="12"/>
      <c r="J9" s="12"/>
      <c r="K9" s="12"/>
      <c r="L9" s="12"/>
      <c r="M9" s="12"/>
      <c r="N9" s="12"/>
      <c r="O9" s="137"/>
      <c r="P9" s="137"/>
      <c r="Q9" s="137"/>
      <c r="R9" s="12"/>
      <c r="S9" s="12"/>
      <c r="T9" s="137"/>
      <c r="U9" s="12"/>
      <c r="V9" s="137"/>
      <c r="W9" s="137"/>
      <c r="X9" s="12"/>
    </row>
    <row r="10" spans="1:24" s="77" customFormat="1" ht="15" customHeight="1">
      <c r="A10" s="219" t="s">
        <v>209</v>
      </c>
      <c r="B10" s="78" t="s">
        <v>136</v>
      </c>
      <c r="C10" s="165"/>
      <c r="D10" s="175" t="s">
        <v>279</v>
      </c>
      <c r="E10" s="186" t="s">
        <v>127</v>
      </c>
      <c r="F10" s="176" t="s">
        <v>123</v>
      </c>
      <c r="G10" s="176" t="s">
        <v>215</v>
      </c>
      <c r="H10" s="176" t="s">
        <v>287</v>
      </c>
      <c r="I10" s="177">
        <v>33</v>
      </c>
      <c r="J10" s="177">
        <v>50</v>
      </c>
      <c r="K10" s="177">
        <f>I10*J10</f>
        <v>1650</v>
      </c>
      <c r="L10" s="177">
        <v>1650</v>
      </c>
      <c r="M10" s="177">
        <v>30000</v>
      </c>
      <c r="N10" s="177">
        <f>M10/3</f>
        <v>10000</v>
      </c>
      <c r="O10" s="168">
        <v>100</v>
      </c>
      <c r="P10" s="168">
        <f>N10*O10/100</f>
        <v>10000</v>
      </c>
      <c r="Q10" s="168" t="s">
        <v>294</v>
      </c>
      <c r="R10" s="180" t="s">
        <v>206</v>
      </c>
      <c r="S10" s="176" t="s">
        <v>280</v>
      </c>
      <c r="T10" s="170" t="s">
        <v>298</v>
      </c>
      <c r="U10" s="176" t="s">
        <v>281</v>
      </c>
      <c r="V10" s="181">
        <v>45931</v>
      </c>
      <c r="W10" s="181">
        <v>46477</v>
      </c>
      <c r="X10" s="176"/>
    </row>
    <row r="11" spans="1:24" s="76" customFormat="1" ht="21.75" customHeight="1">
      <c r="B11" s="73" t="s">
        <v>189</v>
      </c>
      <c r="C11" s="73" t="s">
        <v>190</v>
      </c>
      <c r="D11" s="73" t="s">
        <v>202</v>
      </c>
      <c r="E11" s="73" t="s">
        <v>52</v>
      </c>
      <c r="F11" s="73" t="s">
        <v>285</v>
      </c>
      <c r="G11" s="73" t="s">
        <v>284</v>
      </c>
      <c r="H11" s="73" t="s">
        <v>286</v>
      </c>
      <c r="I11" s="73" t="s">
        <v>104</v>
      </c>
      <c r="J11" s="73" t="s">
        <v>79</v>
      </c>
      <c r="K11" s="73" t="s">
        <v>80</v>
      </c>
      <c r="L11" s="73" t="s">
        <v>81</v>
      </c>
      <c r="M11" s="73" t="s">
        <v>82</v>
      </c>
      <c r="N11" s="263" t="s">
        <v>303</v>
      </c>
      <c r="O11" s="74" t="s">
        <v>304</v>
      </c>
      <c r="P11" s="74" t="s">
        <v>305</v>
      </c>
      <c r="Q11" s="74" t="s">
        <v>293</v>
      </c>
      <c r="R11" s="73" t="s">
        <v>53</v>
      </c>
      <c r="S11" s="73" t="s">
        <v>282</v>
      </c>
      <c r="T11" s="73" t="s">
        <v>297</v>
      </c>
      <c r="U11" s="73" t="s">
        <v>283</v>
      </c>
      <c r="V11" s="100" t="s">
        <v>216</v>
      </c>
      <c r="W11" s="100" t="s">
        <v>217</v>
      </c>
      <c r="X11" s="73" t="s">
        <v>38</v>
      </c>
    </row>
    <row r="12" spans="1:24" s="77" customFormat="1" ht="15" customHeight="1">
      <c r="B12" s="78" t="s">
        <v>136</v>
      </c>
      <c r="C12" s="88"/>
      <c r="D12" s="93" t="s">
        <v>279</v>
      </c>
      <c r="E12" s="87"/>
      <c r="F12" s="20"/>
      <c r="G12" s="20"/>
      <c r="H12" s="20"/>
      <c r="I12" s="17"/>
      <c r="J12" s="17"/>
      <c r="K12" s="221">
        <f t="shared" ref="K12:K21" si="0">I12*J12</f>
        <v>0</v>
      </c>
      <c r="L12" s="17"/>
      <c r="M12" s="17"/>
      <c r="N12" s="221">
        <f t="shared" ref="N12:N20" si="1">M12/3</f>
        <v>0</v>
      </c>
      <c r="O12" s="135"/>
      <c r="P12" s="135">
        <f t="shared" ref="P12:P21" si="2">N12*O12/100</f>
        <v>0</v>
      </c>
      <c r="Q12" s="135"/>
      <c r="R12" s="66"/>
      <c r="S12" s="20"/>
      <c r="T12" s="28"/>
      <c r="U12" s="20"/>
      <c r="V12" s="58"/>
      <c r="W12" s="58"/>
      <c r="X12" s="20"/>
    </row>
    <row r="13" spans="1:24" s="77" customFormat="1" ht="15" customHeight="1">
      <c r="B13" s="78" t="s">
        <v>136</v>
      </c>
      <c r="C13" s="88"/>
      <c r="D13" s="93" t="s">
        <v>279</v>
      </c>
      <c r="E13" s="87"/>
      <c r="F13" s="20"/>
      <c r="G13" s="20"/>
      <c r="H13" s="20"/>
      <c r="I13" s="17"/>
      <c r="J13" s="17"/>
      <c r="K13" s="221">
        <f t="shared" si="0"/>
        <v>0</v>
      </c>
      <c r="L13" s="17"/>
      <c r="M13" s="17"/>
      <c r="N13" s="221">
        <f t="shared" si="1"/>
        <v>0</v>
      </c>
      <c r="O13" s="135"/>
      <c r="P13" s="135">
        <f t="shared" si="2"/>
        <v>0</v>
      </c>
      <c r="Q13" s="135"/>
      <c r="R13" s="66"/>
      <c r="S13" s="20"/>
      <c r="T13" s="28"/>
      <c r="U13" s="20"/>
      <c r="V13" s="58"/>
      <c r="W13" s="58"/>
      <c r="X13" s="20"/>
    </row>
    <row r="14" spans="1:24" s="77" customFormat="1" ht="15" customHeight="1">
      <c r="B14" s="78" t="s">
        <v>136</v>
      </c>
      <c r="C14" s="88"/>
      <c r="D14" s="93" t="s">
        <v>279</v>
      </c>
      <c r="E14" s="87"/>
      <c r="F14" s="20"/>
      <c r="G14" s="20"/>
      <c r="H14" s="20"/>
      <c r="I14" s="17"/>
      <c r="J14" s="17"/>
      <c r="K14" s="221">
        <f t="shared" si="0"/>
        <v>0</v>
      </c>
      <c r="L14" s="17"/>
      <c r="M14" s="17"/>
      <c r="N14" s="221">
        <f t="shared" si="1"/>
        <v>0</v>
      </c>
      <c r="O14" s="135"/>
      <c r="P14" s="135">
        <f t="shared" si="2"/>
        <v>0</v>
      </c>
      <c r="Q14" s="135"/>
      <c r="R14" s="66"/>
      <c r="S14" s="20"/>
      <c r="T14" s="28"/>
      <c r="U14" s="20"/>
      <c r="V14" s="58"/>
      <c r="W14" s="58"/>
      <c r="X14" s="20"/>
    </row>
    <row r="15" spans="1:24" s="77" customFormat="1" ht="15" customHeight="1">
      <c r="B15" s="78" t="s">
        <v>136</v>
      </c>
      <c r="C15" s="88"/>
      <c r="D15" s="93" t="s">
        <v>279</v>
      </c>
      <c r="E15" s="87"/>
      <c r="F15" s="20"/>
      <c r="G15" s="20"/>
      <c r="H15" s="20"/>
      <c r="I15" s="17"/>
      <c r="J15" s="17"/>
      <c r="K15" s="221">
        <f t="shared" si="0"/>
        <v>0</v>
      </c>
      <c r="L15" s="17"/>
      <c r="M15" s="17"/>
      <c r="N15" s="221">
        <f t="shared" si="1"/>
        <v>0</v>
      </c>
      <c r="O15" s="135"/>
      <c r="P15" s="135">
        <f t="shared" si="2"/>
        <v>0</v>
      </c>
      <c r="Q15" s="135"/>
      <c r="R15" s="66"/>
      <c r="S15" s="20"/>
      <c r="T15" s="28"/>
      <c r="U15" s="20"/>
      <c r="V15" s="58"/>
      <c r="W15" s="58"/>
      <c r="X15" s="20"/>
    </row>
    <row r="16" spans="1:24" s="77" customFormat="1" ht="15" customHeight="1">
      <c r="B16" s="78" t="s">
        <v>136</v>
      </c>
      <c r="C16" s="88"/>
      <c r="D16" s="93" t="s">
        <v>279</v>
      </c>
      <c r="E16" s="87"/>
      <c r="F16" s="20"/>
      <c r="G16" s="20"/>
      <c r="H16" s="20"/>
      <c r="I16" s="17"/>
      <c r="J16" s="17"/>
      <c r="K16" s="221">
        <f t="shared" si="0"/>
        <v>0</v>
      </c>
      <c r="L16" s="17"/>
      <c r="M16" s="17"/>
      <c r="N16" s="221">
        <f t="shared" si="1"/>
        <v>0</v>
      </c>
      <c r="O16" s="135"/>
      <c r="P16" s="135">
        <f t="shared" si="2"/>
        <v>0</v>
      </c>
      <c r="Q16" s="135"/>
      <c r="R16" s="66"/>
      <c r="S16" s="20"/>
      <c r="T16" s="28"/>
      <c r="U16" s="20"/>
      <c r="V16" s="58"/>
      <c r="W16" s="58"/>
      <c r="X16" s="20"/>
    </row>
    <row r="17" spans="2:24" s="77" customFormat="1" ht="15" customHeight="1">
      <c r="B17" s="78" t="s">
        <v>136</v>
      </c>
      <c r="C17" s="88"/>
      <c r="D17" s="93" t="s">
        <v>279</v>
      </c>
      <c r="E17" s="87"/>
      <c r="F17" s="20"/>
      <c r="G17" s="20"/>
      <c r="H17" s="20"/>
      <c r="I17" s="17"/>
      <c r="J17" s="17"/>
      <c r="K17" s="221">
        <f t="shared" si="0"/>
        <v>0</v>
      </c>
      <c r="L17" s="17"/>
      <c r="M17" s="17"/>
      <c r="N17" s="221">
        <f t="shared" si="1"/>
        <v>0</v>
      </c>
      <c r="O17" s="135"/>
      <c r="P17" s="135">
        <f t="shared" si="2"/>
        <v>0</v>
      </c>
      <c r="Q17" s="135"/>
      <c r="R17" s="66"/>
      <c r="S17" s="20"/>
      <c r="T17" s="28"/>
      <c r="U17" s="20"/>
      <c r="V17" s="58"/>
      <c r="W17" s="58"/>
      <c r="X17" s="20"/>
    </row>
    <row r="18" spans="2:24" s="77" customFormat="1" ht="15" customHeight="1">
      <c r="B18" s="78" t="s">
        <v>136</v>
      </c>
      <c r="C18" s="88"/>
      <c r="D18" s="93" t="s">
        <v>279</v>
      </c>
      <c r="E18" s="87"/>
      <c r="F18" s="20"/>
      <c r="G18" s="20"/>
      <c r="H18" s="20"/>
      <c r="I18" s="17"/>
      <c r="J18" s="17"/>
      <c r="K18" s="221">
        <f t="shared" si="0"/>
        <v>0</v>
      </c>
      <c r="L18" s="17"/>
      <c r="M18" s="17"/>
      <c r="N18" s="221">
        <f t="shared" si="1"/>
        <v>0</v>
      </c>
      <c r="O18" s="135"/>
      <c r="P18" s="135">
        <f t="shared" si="2"/>
        <v>0</v>
      </c>
      <c r="Q18" s="135"/>
      <c r="R18" s="66"/>
      <c r="S18" s="20"/>
      <c r="T18" s="28"/>
      <c r="U18" s="20"/>
      <c r="V18" s="58"/>
      <c r="W18" s="58"/>
      <c r="X18" s="20"/>
    </row>
    <row r="19" spans="2:24" s="77" customFormat="1" ht="15" customHeight="1">
      <c r="B19" s="78" t="s">
        <v>136</v>
      </c>
      <c r="C19" s="88"/>
      <c r="D19" s="93" t="s">
        <v>279</v>
      </c>
      <c r="E19" s="87"/>
      <c r="F19" s="20"/>
      <c r="G19" s="20"/>
      <c r="H19" s="20"/>
      <c r="I19" s="17"/>
      <c r="J19" s="17"/>
      <c r="K19" s="221">
        <f t="shared" si="0"/>
        <v>0</v>
      </c>
      <c r="L19" s="17"/>
      <c r="M19" s="17"/>
      <c r="N19" s="221">
        <f t="shared" si="1"/>
        <v>0</v>
      </c>
      <c r="O19" s="135"/>
      <c r="P19" s="135">
        <f t="shared" si="2"/>
        <v>0</v>
      </c>
      <c r="Q19" s="135"/>
      <c r="R19" s="66"/>
      <c r="S19" s="20"/>
      <c r="T19" s="28"/>
      <c r="U19" s="20"/>
      <c r="V19" s="58"/>
      <c r="W19" s="58"/>
      <c r="X19" s="20"/>
    </row>
    <row r="20" spans="2:24" s="77" customFormat="1" ht="15" customHeight="1">
      <c r="B20" s="78" t="s">
        <v>136</v>
      </c>
      <c r="C20" s="88"/>
      <c r="D20" s="93" t="s">
        <v>279</v>
      </c>
      <c r="E20" s="87"/>
      <c r="F20" s="20"/>
      <c r="G20" s="20"/>
      <c r="H20" s="20"/>
      <c r="I20" s="17"/>
      <c r="J20" s="17"/>
      <c r="K20" s="221">
        <f t="shared" si="0"/>
        <v>0</v>
      </c>
      <c r="L20" s="17"/>
      <c r="M20" s="17"/>
      <c r="N20" s="221">
        <f t="shared" si="1"/>
        <v>0</v>
      </c>
      <c r="O20" s="135"/>
      <c r="P20" s="135">
        <f t="shared" si="2"/>
        <v>0</v>
      </c>
      <c r="Q20" s="135"/>
      <c r="R20" s="66"/>
      <c r="S20" s="20"/>
      <c r="T20" s="28"/>
      <c r="U20" s="20"/>
      <c r="V20" s="58"/>
      <c r="W20" s="58"/>
      <c r="X20" s="20"/>
    </row>
    <row r="21" spans="2:24" s="77" customFormat="1" ht="15" customHeight="1">
      <c r="B21" s="78" t="s">
        <v>136</v>
      </c>
      <c r="C21" s="88"/>
      <c r="D21" s="93" t="s">
        <v>279</v>
      </c>
      <c r="E21" s="87"/>
      <c r="F21" s="20"/>
      <c r="G21" s="20"/>
      <c r="H21" s="20"/>
      <c r="I21" s="17"/>
      <c r="J21" s="17"/>
      <c r="K21" s="221">
        <f t="shared" si="0"/>
        <v>0</v>
      </c>
      <c r="L21" s="17"/>
      <c r="M21" s="17"/>
      <c r="N21" s="221">
        <f>M21/3</f>
        <v>0</v>
      </c>
      <c r="O21" s="135"/>
      <c r="P21" s="135">
        <f t="shared" si="2"/>
        <v>0</v>
      </c>
      <c r="Q21" s="135"/>
      <c r="R21" s="66"/>
      <c r="S21" s="20"/>
      <c r="T21" s="28"/>
      <c r="U21" s="20"/>
      <c r="V21" s="58"/>
      <c r="W21" s="58"/>
      <c r="X21" s="20"/>
    </row>
    <row r="22" spans="2:24" s="77" customFormat="1" ht="15" customHeight="1">
      <c r="B22" s="84" t="s">
        <v>150</v>
      </c>
      <c r="C22" s="81"/>
      <c r="D22" s="81"/>
      <c r="E22" s="81"/>
      <c r="F22" s="81"/>
      <c r="G22" s="81"/>
      <c r="H22" s="81"/>
      <c r="I22" s="79">
        <f t="shared" ref="I22:M22" si="3">SUM(I12:I21)</f>
        <v>0</v>
      </c>
      <c r="J22" s="79">
        <f t="shared" si="3"/>
        <v>0</v>
      </c>
      <c r="K22" s="79">
        <f t="shared" si="3"/>
        <v>0</v>
      </c>
      <c r="L22" s="79">
        <f t="shared" si="3"/>
        <v>0</v>
      </c>
      <c r="M22" s="79">
        <f t="shared" si="3"/>
        <v>0</v>
      </c>
      <c r="N22" s="94">
        <f>SUM(N12:N21)</f>
        <v>0</v>
      </c>
      <c r="O22" s="80"/>
      <c r="P22" s="94">
        <f>SUM(P12:P21)</f>
        <v>0</v>
      </c>
      <c r="Q22" s="80"/>
      <c r="R22" s="81"/>
      <c r="S22" s="81"/>
      <c r="T22" s="95"/>
      <c r="U22" s="82"/>
      <c r="V22" s="103"/>
      <c r="W22" s="103"/>
      <c r="X22" s="82"/>
    </row>
    <row r="26" spans="2:24">
      <c r="E26" s="2" t="s">
        <v>56</v>
      </c>
    </row>
    <row r="27" spans="2:24">
      <c r="E27" s="2" t="s">
        <v>83</v>
      </c>
    </row>
    <row r="28" spans="2:24">
      <c r="E28" s="3" t="s">
        <v>84</v>
      </c>
    </row>
    <row r="29" spans="2:24">
      <c r="E29" s="3" t="s">
        <v>85</v>
      </c>
    </row>
    <row r="30" spans="2:24">
      <c r="E30" s="3" t="s">
        <v>86</v>
      </c>
    </row>
    <row r="31" spans="2:24">
      <c r="E31" s="3" t="s">
        <v>87</v>
      </c>
    </row>
    <row r="35" spans="5:13">
      <c r="E35" s="2" t="s">
        <v>88</v>
      </c>
    </row>
    <row r="36" spans="5:13">
      <c r="E36" s="2" t="s">
        <v>75</v>
      </c>
      <c r="F36" s="3"/>
      <c r="G36" s="3"/>
      <c r="H36" s="3"/>
      <c r="I36" s="3"/>
      <c r="M36" s="3"/>
    </row>
    <row r="37" spans="5:13">
      <c r="E37" s="3" t="s">
        <v>70</v>
      </c>
      <c r="F37" s="3"/>
      <c r="G37" s="3"/>
      <c r="H37" s="3"/>
      <c r="I37" s="3"/>
      <c r="M37" s="3"/>
    </row>
    <row r="38" spans="5:13">
      <c r="E38" s="3" t="s">
        <v>89</v>
      </c>
      <c r="F38" s="3"/>
      <c r="G38" s="3"/>
      <c r="H38" s="3"/>
      <c r="I38" s="3"/>
      <c r="M38" s="3"/>
    </row>
    <row r="39" spans="5:13">
      <c r="E39" s="3" t="s">
        <v>76</v>
      </c>
      <c r="F39" s="3"/>
      <c r="G39" s="3"/>
      <c r="H39" s="3"/>
      <c r="I39" s="3"/>
      <c r="M39" s="3"/>
    </row>
    <row r="40" spans="5:13">
      <c r="E40" s="3" t="s">
        <v>114</v>
      </c>
    </row>
    <row r="41" spans="5:13">
      <c r="E41" s="298" t="s">
        <v>90</v>
      </c>
    </row>
    <row r="42" spans="5:13">
      <c r="E42" s="3" t="s">
        <v>22</v>
      </c>
    </row>
    <row r="43" spans="5:13">
      <c r="E43" s="3" t="s">
        <v>23</v>
      </c>
    </row>
    <row r="44" spans="5:13">
      <c r="E44" s="3" t="s">
        <v>91</v>
      </c>
    </row>
    <row r="45" spans="5:13">
      <c r="E45" s="298" t="s">
        <v>27</v>
      </c>
    </row>
    <row r="46" spans="5:13">
      <c r="E46" s="298" t="s">
        <v>28</v>
      </c>
    </row>
    <row r="47" spans="5:13">
      <c r="E47" s="298" t="s">
        <v>30</v>
      </c>
    </row>
    <row r="48" spans="5:13">
      <c r="E48" s="298" t="s">
        <v>117</v>
      </c>
    </row>
    <row r="49" spans="5:5">
      <c r="E49" s="298" t="s">
        <v>29</v>
      </c>
    </row>
  </sheetData>
  <autoFilter ref="B11:X11" xr:uid="{00000000-0009-0000-0000-00000D000000}"/>
  <phoneticPr fontId="1"/>
  <dataValidations count="2">
    <dataValidation type="list" allowBlank="1" showInputMessage="1" showErrorMessage="1" sqref="E10 E12:E21" xr:uid="{00000000-0002-0000-0D00-000000000000}">
      <formula1>$E$27:$E$31</formula1>
    </dataValidation>
    <dataValidation type="list" allowBlank="1" showInputMessage="1" showErrorMessage="1" sqref="F10 F12:F21" xr:uid="{00000000-0002-0000-0D00-000001000000}">
      <formula1>$E$36:$E$49</formula1>
    </dataValidation>
  </dataValidations>
  <printOptions horizontalCentered="1"/>
  <pageMargins left="0.55118110236220474" right="0.39370078740157483" top="0.74803149606299213" bottom="0.59055118110236227" header="0.31496062992125984" footer="0.31496062992125984"/>
  <pageSetup paperSize="8" scale="64" fitToHeight="0" orientation="landscape" cellComments="asDisplayed" r:id="rId1"/>
  <colBreaks count="1" manualBreakCount="1">
    <brk id="23"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D00-000002000000}">
          <x14:formula1>
            <xm:f>市町村リスト!$B$3:$B$35</xm:f>
          </x14:formula1>
          <xm:sqref>C12:C21</xm:sqref>
        </x14:dataValidation>
        <x14:dataValidation type="list" allowBlank="1" showInputMessage="1" showErrorMessage="1" xr:uid="{00000000-0002-0000-0D00-000003000000}">
          <x14:formula1>
            <xm:f>市町村リスト!$C$3:$C$22</xm:f>
          </x14:formula1>
          <xm:sqref>O10 O12:O21</xm:sqref>
        </x14:dataValidation>
        <x14:dataValidation type="list" allowBlank="1" showInputMessage="1" showErrorMessage="1" xr:uid="{00000000-0002-0000-0D00-000004000000}">
          <x14:formula1>
            <xm:f>市町村リスト!$D$3:$D$5</xm:f>
          </x14:formula1>
          <xm:sqref>Q10 Q12:Q21</xm:sqref>
        </x14:dataValidation>
        <x14:dataValidation type="list" allowBlank="1" showInputMessage="1" showErrorMessage="1" xr:uid="{00000000-0002-0000-0D00-000005000000}">
          <x14:formula1>
            <xm:f>市町村リスト!$E$3:$E$4</xm:f>
          </x14:formula1>
          <xm:sqref>T10 T12:T21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S44"/>
  <sheetViews>
    <sheetView view="pageBreakPreview" topLeftCell="A12" zoomScaleNormal="100" zoomScaleSheetLayoutView="100" workbookViewId="0">
      <selection activeCell="H38" sqref="H38"/>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6.75" style="2" customWidth="1"/>
    <col min="9" max="9" width="9.5" style="2" bestFit="1" customWidth="1"/>
    <col min="10" max="10" width="9.5" style="2" customWidth="1"/>
    <col min="11" max="11" width="21.125" style="2" customWidth="1"/>
    <col min="12" max="12" width="31.125" style="2" customWidth="1"/>
    <col min="13" max="14" width="10.25" style="2" customWidth="1"/>
    <col min="15" max="15" width="42.625" style="2" customWidth="1"/>
    <col min="16" max="16" width="43.25" style="2" customWidth="1"/>
    <col min="17" max="18" width="5.75" style="2" bestFit="1" customWidth="1"/>
    <col min="19" max="19" width="6.75" style="2" bestFit="1" customWidth="1"/>
    <col min="20" max="16384" width="2.25" style="2"/>
  </cols>
  <sheetData>
    <row r="1" spans="1:19" ht="17.25">
      <c r="B1" s="1" t="s">
        <v>292</v>
      </c>
      <c r="C1" s="1"/>
      <c r="D1" s="1"/>
      <c r="E1" s="1"/>
    </row>
    <row r="2" spans="1:19" ht="19.899999999999999" customHeight="1">
      <c r="B2" s="161" t="s">
        <v>357</v>
      </c>
      <c r="D2" s="161" t="s">
        <v>356</v>
      </c>
      <c r="F2" s="161"/>
      <c r="G2" s="161"/>
      <c r="H2" s="161"/>
      <c r="I2" s="161"/>
      <c r="J2" s="161"/>
      <c r="K2" s="161"/>
      <c r="L2" s="161"/>
      <c r="M2" s="161"/>
      <c r="N2" s="161"/>
      <c r="O2" s="161"/>
      <c r="P2" s="161"/>
    </row>
    <row r="3" spans="1:19" ht="19.899999999999999" customHeight="1">
      <c r="E3" s="136"/>
      <c r="F3" s="136"/>
      <c r="G3" s="136"/>
      <c r="H3" s="137"/>
      <c r="I3" s="136"/>
      <c r="J3" s="137"/>
      <c r="K3" s="136"/>
      <c r="L3" s="136"/>
      <c r="M3" s="136"/>
      <c r="N3" s="137"/>
      <c r="O3" s="136"/>
      <c r="P3" s="136"/>
    </row>
    <row r="4" spans="1:19" ht="19.899999999999999" customHeight="1">
      <c r="E4" s="136"/>
      <c r="F4" s="136"/>
      <c r="G4" s="136"/>
      <c r="H4" s="137"/>
      <c r="I4" s="136"/>
      <c r="J4" s="137"/>
      <c r="K4" s="136"/>
      <c r="L4" s="136"/>
      <c r="M4" s="136"/>
      <c r="N4" s="137"/>
      <c r="O4" s="136"/>
      <c r="P4" s="136"/>
    </row>
    <row r="5" spans="1:19" ht="19.899999999999999" customHeight="1">
      <c r="E5" s="136"/>
      <c r="F5" s="136"/>
      <c r="G5" s="136"/>
      <c r="H5" s="137"/>
      <c r="I5" s="136"/>
      <c r="J5" s="137"/>
      <c r="K5" s="136"/>
      <c r="L5" s="136"/>
      <c r="M5" s="136"/>
      <c r="N5" s="137"/>
      <c r="O5" s="136"/>
      <c r="P5" s="136"/>
    </row>
    <row r="6" spans="1:19" ht="19.899999999999999" customHeight="1">
      <c r="E6" s="136"/>
      <c r="F6" s="136"/>
      <c r="G6" s="136"/>
      <c r="H6" s="137"/>
      <c r="I6" s="136"/>
      <c r="J6" s="137"/>
      <c r="K6" s="136"/>
      <c r="L6" s="136"/>
      <c r="M6" s="136"/>
      <c r="N6" s="137"/>
      <c r="O6" s="136"/>
      <c r="P6" s="136"/>
    </row>
    <row r="7" spans="1:19" ht="19.899999999999999" customHeight="1">
      <c r="E7" s="136"/>
      <c r="F7" s="136"/>
      <c r="G7" s="136"/>
      <c r="H7" s="137"/>
      <c r="I7" s="136"/>
      <c r="J7" s="137"/>
      <c r="K7" s="136"/>
      <c r="L7" s="136"/>
      <c r="M7" s="136"/>
      <c r="N7" s="137"/>
      <c r="O7" s="136"/>
      <c r="P7" s="136"/>
    </row>
    <row r="8" spans="1:19" ht="19.899999999999999" customHeight="1">
      <c r="E8" s="136"/>
      <c r="F8" s="136"/>
      <c r="G8" s="136"/>
      <c r="H8" s="137"/>
      <c r="I8" s="136"/>
      <c r="J8" s="137"/>
      <c r="K8" s="136"/>
      <c r="L8" s="136"/>
      <c r="M8" s="136"/>
      <c r="N8" s="137"/>
      <c r="O8" s="136"/>
      <c r="P8" s="136"/>
    </row>
    <row r="10" spans="1:19" s="67" customFormat="1" ht="15" customHeight="1">
      <c r="A10" s="173" t="s">
        <v>209</v>
      </c>
      <c r="B10" s="78" t="s">
        <v>136</v>
      </c>
      <c r="C10" s="160"/>
      <c r="D10" s="165" t="s">
        <v>152</v>
      </c>
      <c r="E10" s="166" t="s">
        <v>110</v>
      </c>
      <c r="F10" s="167">
        <v>29</v>
      </c>
      <c r="G10" s="167">
        <v>5960</v>
      </c>
      <c r="H10" s="168">
        <v>100</v>
      </c>
      <c r="I10" s="168">
        <f>F10*G10*H10/100</f>
        <v>172840</v>
      </c>
      <c r="J10" s="168" t="s">
        <v>295</v>
      </c>
      <c r="K10" s="166" t="s">
        <v>206</v>
      </c>
      <c r="L10" s="169" t="s">
        <v>207</v>
      </c>
      <c r="M10" s="170">
        <v>46478</v>
      </c>
      <c r="N10" s="170" t="s">
        <v>298</v>
      </c>
      <c r="O10" s="166" t="s">
        <v>208</v>
      </c>
      <c r="P10" s="166" t="s">
        <v>299</v>
      </c>
    </row>
    <row r="11" spans="1:19" s="67" customFormat="1" ht="21.75" customHeight="1">
      <c r="B11" s="73" t="s">
        <v>135</v>
      </c>
      <c r="C11" s="73" t="s">
        <v>133</v>
      </c>
      <c r="D11" s="73" t="s">
        <v>198</v>
      </c>
      <c r="E11" s="73" t="s">
        <v>134</v>
      </c>
      <c r="F11" s="73" t="s">
        <v>7</v>
      </c>
      <c r="G11" s="73" t="s">
        <v>14</v>
      </c>
      <c r="H11" s="74" t="s">
        <v>301</v>
      </c>
      <c r="I11" s="74" t="s">
        <v>302</v>
      </c>
      <c r="J11" s="74" t="s">
        <v>293</v>
      </c>
      <c r="K11" s="73" t="s">
        <v>49</v>
      </c>
      <c r="L11" s="73" t="s">
        <v>5</v>
      </c>
      <c r="M11" s="73" t="s">
        <v>212</v>
      </c>
      <c r="N11" s="73" t="s">
        <v>297</v>
      </c>
      <c r="O11" s="73" t="s">
        <v>220</v>
      </c>
      <c r="P11" s="73" t="s">
        <v>38</v>
      </c>
    </row>
    <row r="12" spans="1:19" s="67" customFormat="1" ht="15" customHeight="1">
      <c r="A12" s="67">
        <v>1</v>
      </c>
      <c r="B12" s="78" t="s">
        <v>136</v>
      </c>
      <c r="C12" s="88"/>
      <c r="D12" s="88" t="s">
        <v>199</v>
      </c>
      <c r="E12" s="134"/>
      <c r="F12" s="132"/>
      <c r="G12" s="132" t="str">
        <f t="shared" ref="G12:G21" si="0">IF(E12="","",VLOOKUP(E12,E28:F44,2,FALSE))</f>
        <v/>
      </c>
      <c r="H12" s="135"/>
      <c r="I12" s="135" t="str">
        <f t="shared" ref="I12:I21" si="1">IF(E12="","",F12*G12*H12/100)</f>
        <v/>
      </c>
      <c r="J12" s="135"/>
      <c r="K12" s="134"/>
      <c r="L12" s="134"/>
      <c r="M12" s="28"/>
      <c r="N12" s="28"/>
      <c r="O12" s="134"/>
      <c r="P12" s="134"/>
      <c r="Q12" s="89"/>
      <c r="R12" s="89"/>
      <c r="S12" s="89"/>
    </row>
    <row r="13" spans="1:19" s="67" customFormat="1" ht="15" customHeight="1">
      <c r="A13" s="67">
        <v>2</v>
      </c>
      <c r="B13" s="78" t="s">
        <v>136</v>
      </c>
      <c r="C13" s="88"/>
      <c r="D13" s="88" t="s">
        <v>199</v>
      </c>
      <c r="E13" s="134"/>
      <c r="F13" s="132"/>
      <c r="G13" s="132" t="str">
        <f t="shared" si="0"/>
        <v/>
      </c>
      <c r="H13" s="135"/>
      <c r="I13" s="135" t="str">
        <f t="shared" si="1"/>
        <v/>
      </c>
      <c r="J13" s="135"/>
      <c r="K13" s="134"/>
      <c r="L13" s="134"/>
      <c r="M13" s="28"/>
      <c r="N13" s="28"/>
      <c r="O13" s="134"/>
      <c r="P13" s="134"/>
      <c r="Q13" s="90"/>
      <c r="R13" s="91"/>
      <c r="S13" s="92"/>
    </row>
    <row r="14" spans="1:19" s="67" customFormat="1" ht="15" customHeight="1">
      <c r="A14" s="67">
        <v>3</v>
      </c>
      <c r="B14" s="78" t="s">
        <v>136</v>
      </c>
      <c r="C14" s="88"/>
      <c r="D14" s="88" t="s">
        <v>199</v>
      </c>
      <c r="E14" s="134"/>
      <c r="F14" s="132"/>
      <c r="G14" s="132" t="str">
        <f t="shared" si="0"/>
        <v/>
      </c>
      <c r="H14" s="135"/>
      <c r="I14" s="135" t="str">
        <f t="shared" si="1"/>
        <v/>
      </c>
      <c r="J14" s="135"/>
      <c r="K14" s="134"/>
      <c r="L14" s="134"/>
      <c r="M14" s="28"/>
      <c r="N14" s="28"/>
      <c r="O14" s="134"/>
      <c r="P14" s="134"/>
      <c r="Q14" s="90"/>
      <c r="R14" s="91"/>
      <c r="S14" s="92"/>
    </row>
    <row r="15" spans="1:19" s="67" customFormat="1" ht="15" customHeight="1">
      <c r="A15" s="67">
        <v>4</v>
      </c>
      <c r="B15" s="78" t="s">
        <v>136</v>
      </c>
      <c r="C15" s="88"/>
      <c r="D15" s="88" t="s">
        <v>199</v>
      </c>
      <c r="E15" s="134"/>
      <c r="F15" s="132"/>
      <c r="G15" s="132" t="str">
        <f t="shared" si="0"/>
        <v/>
      </c>
      <c r="H15" s="135"/>
      <c r="I15" s="135" t="str">
        <f t="shared" si="1"/>
        <v/>
      </c>
      <c r="J15" s="135"/>
      <c r="K15" s="134"/>
      <c r="L15" s="134"/>
      <c r="M15" s="28"/>
      <c r="N15" s="28"/>
      <c r="O15" s="134"/>
      <c r="P15" s="134"/>
      <c r="Q15" s="157"/>
      <c r="R15" s="158"/>
      <c r="S15" s="92"/>
    </row>
    <row r="16" spans="1:19" s="67" customFormat="1" ht="15" customHeight="1">
      <c r="A16" s="67">
        <v>5</v>
      </c>
      <c r="B16" s="78" t="s">
        <v>136</v>
      </c>
      <c r="C16" s="88"/>
      <c r="D16" s="88" t="s">
        <v>152</v>
      </c>
      <c r="E16" s="134"/>
      <c r="F16" s="132"/>
      <c r="G16" s="132" t="str">
        <f t="shared" si="0"/>
        <v/>
      </c>
      <c r="H16" s="135"/>
      <c r="I16" s="135" t="str">
        <f t="shared" si="1"/>
        <v/>
      </c>
      <c r="J16" s="135"/>
      <c r="K16" s="134"/>
      <c r="L16" s="134"/>
      <c r="M16" s="28"/>
      <c r="N16" s="28"/>
      <c r="O16" s="134"/>
      <c r="P16" s="134"/>
      <c r="Q16" s="157"/>
      <c r="R16" s="158"/>
      <c r="S16" s="92"/>
    </row>
    <row r="17" spans="1:19" s="67" customFormat="1" ht="15" customHeight="1">
      <c r="A17" s="67">
        <v>6</v>
      </c>
      <c r="B17" s="78" t="s">
        <v>136</v>
      </c>
      <c r="C17" s="88"/>
      <c r="D17" s="88" t="s">
        <v>199</v>
      </c>
      <c r="E17" s="134"/>
      <c r="F17" s="132"/>
      <c r="G17" s="132" t="str">
        <f t="shared" si="0"/>
        <v/>
      </c>
      <c r="H17" s="135"/>
      <c r="I17" s="135" t="str">
        <f t="shared" si="1"/>
        <v/>
      </c>
      <c r="J17" s="135"/>
      <c r="K17" s="134"/>
      <c r="L17" s="134"/>
      <c r="M17" s="28"/>
      <c r="N17" s="28"/>
      <c r="O17" s="134"/>
      <c r="P17" s="134"/>
      <c r="Q17" s="90"/>
      <c r="R17" s="91"/>
      <c r="S17" s="92"/>
    </row>
    <row r="18" spans="1:19" s="67" customFormat="1" ht="15" customHeight="1">
      <c r="A18" s="67">
        <v>7</v>
      </c>
      <c r="B18" s="78" t="s">
        <v>136</v>
      </c>
      <c r="C18" s="88"/>
      <c r="D18" s="88" t="s">
        <v>199</v>
      </c>
      <c r="E18" s="134"/>
      <c r="F18" s="132"/>
      <c r="G18" s="132" t="str">
        <f t="shared" si="0"/>
        <v/>
      </c>
      <c r="H18" s="135"/>
      <c r="I18" s="135" t="str">
        <f t="shared" si="1"/>
        <v/>
      </c>
      <c r="J18" s="135"/>
      <c r="K18" s="134"/>
      <c r="L18" s="134"/>
      <c r="M18" s="28"/>
      <c r="N18" s="28"/>
      <c r="O18" s="134"/>
      <c r="P18" s="134"/>
      <c r="Q18" s="90"/>
      <c r="R18" s="159"/>
      <c r="S18" s="92"/>
    </row>
    <row r="19" spans="1:19" s="67" customFormat="1" ht="15" customHeight="1">
      <c r="A19" s="67">
        <v>8</v>
      </c>
      <c r="B19" s="78" t="s">
        <v>136</v>
      </c>
      <c r="C19" s="88"/>
      <c r="D19" s="88" t="s">
        <v>199</v>
      </c>
      <c r="E19" s="134"/>
      <c r="F19" s="132"/>
      <c r="G19" s="132" t="str">
        <f t="shared" si="0"/>
        <v/>
      </c>
      <c r="H19" s="135"/>
      <c r="I19" s="135" t="str">
        <f t="shared" si="1"/>
        <v/>
      </c>
      <c r="J19" s="135"/>
      <c r="K19" s="134"/>
      <c r="L19" s="134"/>
      <c r="M19" s="28"/>
      <c r="N19" s="28"/>
      <c r="O19" s="134"/>
      <c r="P19" s="134"/>
      <c r="Q19" s="90"/>
      <c r="R19" s="159"/>
      <c r="S19" s="92"/>
    </row>
    <row r="20" spans="1:19" s="67" customFormat="1" ht="15" customHeight="1">
      <c r="A20" s="67">
        <v>9</v>
      </c>
      <c r="B20" s="78" t="s">
        <v>136</v>
      </c>
      <c r="C20" s="88"/>
      <c r="D20" s="88" t="s">
        <v>199</v>
      </c>
      <c r="E20" s="134"/>
      <c r="F20" s="132"/>
      <c r="G20" s="132" t="str">
        <f t="shared" si="0"/>
        <v/>
      </c>
      <c r="H20" s="135"/>
      <c r="I20" s="135" t="str">
        <f t="shared" si="1"/>
        <v/>
      </c>
      <c r="J20" s="135"/>
      <c r="K20" s="134"/>
      <c r="L20" s="134"/>
      <c r="M20" s="28"/>
      <c r="N20" s="28"/>
      <c r="O20" s="134"/>
      <c r="P20" s="134"/>
      <c r="Q20" s="90"/>
      <c r="R20" s="159"/>
      <c r="S20" s="92"/>
    </row>
    <row r="21" spans="1:19" s="67" customFormat="1" ht="15" customHeight="1">
      <c r="A21" s="67">
        <v>10</v>
      </c>
      <c r="B21" s="78" t="s">
        <v>136</v>
      </c>
      <c r="C21" s="88"/>
      <c r="D21" s="88" t="s">
        <v>199</v>
      </c>
      <c r="E21" s="134"/>
      <c r="F21" s="132"/>
      <c r="G21" s="132" t="str">
        <f t="shared" si="0"/>
        <v/>
      </c>
      <c r="H21" s="135"/>
      <c r="I21" s="135" t="str">
        <f t="shared" si="1"/>
        <v/>
      </c>
      <c r="J21" s="135"/>
      <c r="K21" s="134"/>
      <c r="L21" s="134"/>
      <c r="M21" s="28"/>
      <c r="N21" s="28"/>
      <c r="O21" s="134"/>
      <c r="P21" s="134"/>
      <c r="Q21" s="90"/>
      <c r="R21" s="159"/>
      <c r="S21" s="92"/>
    </row>
    <row r="22" spans="1:19" s="67" customFormat="1" ht="15" customHeight="1">
      <c r="B22" s="69" t="s">
        <v>188</v>
      </c>
      <c r="C22" s="82"/>
      <c r="D22" s="82"/>
      <c r="E22" s="81"/>
      <c r="F22" s="94">
        <f>SUBTOTAL(9,F12:F21)</f>
        <v>0</v>
      </c>
      <c r="G22" s="80"/>
      <c r="H22" s="80"/>
      <c r="I22" s="94">
        <f>SUBTOTAL(9,I12:I21)</f>
        <v>0</v>
      </c>
      <c r="J22" s="80"/>
      <c r="K22" s="81"/>
      <c r="L22" s="81"/>
      <c r="M22" s="95"/>
      <c r="N22" s="95"/>
      <c r="O22" s="81"/>
      <c r="P22" s="81"/>
    </row>
    <row r="24" spans="1:19" ht="6" customHeight="1"/>
    <row r="26" spans="1:19">
      <c r="E26" s="2" t="s">
        <v>37</v>
      </c>
    </row>
    <row r="27" spans="1:19">
      <c r="F27" s="2" t="s">
        <v>347</v>
      </c>
      <c r="G27" s="2" t="s">
        <v>374</v>
      </c>
      <c r="H27" s="2" t="s">
        <v>375</v>
      </c>
    </row>
    <row r="28" spans="1:19">
      <c r="E28" s="2" t="s">
        <v>110</v>
      </c>
      <c r="F28" s="283">
        <v>5960</v>
      </c>
      <c r="G28" s="283">
        <f>ROUNDDOWN(F28*1.05,0)</f>
        <v>6258</v>
      </c>
      <c r="H28" s="283"/>
    </row>
    <row r="29" spans="1:19">
      <c r="E29" s="2" t="s">
        <v>22</v>
      </c>
      <c r="F29" s="283">
        <v>74600</v>
      </c>
      <c r="G29" s="283">
        <f t="shared" ref="G29:G44" si="2">ROUNDDOWN(F29*1.05,0)</f>
        <v>78330</v>
      </c>
      <c r="H29" s="283"/>
    </row>
    <row r="30" spans="1:19">
      <c r="E30" s="2" t="s">
        <v>46</v>
      </c>
      <c r="F30" s="283">
        <v>74600</v>
      </c>
      <c r="G30" s="283">
        <f t="shared" si="2"/>
        <v>78330</v>
      </c>
      <c r="H30" s="283"/>
    </row>
    <row r="31" spans="1:19">
      <c r="E31" s="2" t="s">
        <v>25</v>
      </c>
      <c r="F31" s="283">
        <v>3190</v>
      </c>
      <c r="G31" s="283">
        <f t="shared" si="2"/>
        <v>3349</v>
      </c>
      <c r="H31" s="283"/>
    </row>
    <row r="32" spans="1:19">
      <c r="E32" s="2" t="s">
        <v>45</v>
      </c>
      <c r="F32" s="283">
        <v>5960</v>
      </c>
      <c r="G32" s="283">
        <f t="shared" si="2"/>
        <v>6258</v>
      </c>
      <c r="H32" s="283"/>
    </row>
    <row r="33" spans="5:8">
      <c r="E33" s="2" t="s">
        <v>26</v>
      </c>
      <c r="F33" s="283">
        <v>2390</v>
      </c>
      <c r="G33" s="283">
        <f t="shared" si="2"/>
        <v>2509</v>
      </c>
      <c r="H33" s="283"/>
    </row>
    <row r="34" spans="5:8">
      <c r="E34" s="2" t="s">
        <v>27</v>
      </c>
      <c r="F34" s="283">
        <v>44700</v>
      </c>
      <c r="G34" s="283">
        <f t="shared" si="2"/>
        <v>46935</v>
      </c>
      <c r="H34" s="283">
        <v>11900</v>
      </c>
    </row>
    <row r="35" spans="5:8">
      <c r="E35" s="2" t="s">
        <v>28</v>
      </c>
      <c r="F35" s="283">
        <v>44700</v>
      </c>
      <c r="G35" s="283">
        <f t="shared" si="2"/>
        <v>46935</v>
      </c>
      <c r="H35" s="283">
        <v>11900</v>
      </c>
    </row>
    <row r="36" spans="5:8">
      <c r="E36" s="2" t="s">
        <v>29</v>
      </c>
      <c r="F36" s="283">
        <v>7900</v>
      </c>
      <c r="G36" s="283">
        <f t="shared" si="2"/>
        <v>8295</v>
      </c>
      <c r="H36" s="283"/>
    </row>
    <row r="37" spans="5:8">
      <c r="E37" s="3" t="s">
        <v>30</v>
      </c>
      <c r="F37" s="283">
        <v>44700</v>
      </c>
      <c r="G37" s="283">
        <f t="shared" si="2"/>
        <v>46935</v>
      </c>
      <c r="H37" s="283">
        <v>11900</v>
      </c>
    </row>
    <row r="38" spans="5:8">
      <c r="E38" s="3" t="s">
        <v>31</v>
      </c>
      <c r="F38" s="283">
        <v>16000</v>
      </c>
      <c r="G38" s="283">
        <f t="shared" si="2"/>
        <v>16800</v>
      </c>
      <c r="H38" s="283">
        <v>11900</v>
      </c>
    </row>
    <row r="39" spans="5:8">
      <c r="E39" s="3" t="s">
        <v>32</v>
      </c>
      <c r="F39" s="283">
        <v>11900</v>
      </c>
      <c r="G39" s="283">
        <f t="shared" si="2"/>
        <v>12495</v>
      </c>
      <c r="H39" s="283"/>
    </row>
    <row r="40" spans="5:8">
      <c r="E40" s="3" t="s">
        <v>33</v>
      </c>
      <c r="F40" s="283">
        <v>1600</v>
      </c>
      <c r="G40" s="283">
        <f t="shared" si="2"/>
        <v>1680</v>
      </c>
      <c r="H40" s="283"/>
    </row>
    <row r="41" spans="5:8">
      <c r="E41" s="3" t="s">
        <v>34</v>
      </c>
      <c r="F41" s="283">
        <v>47500</v>
      </c>
      <c r="G41" s="283">
        <f t="shared" si="2"/>
        <v>49875</v>
      </c>
      <c r="H41" s="283"/>
    </row>
    <row r="42" spans="5:8">
      <c r="E42" s="3" t="s">
        <v>35</v>
      </c>
      <c r="F42" s="283">
        <v>1600</v>
      </c>
      <c r="G42" s="283">
        <f t="shared" si="2"/>
        <v>1680</v>
      </c>
      <c r="H42" s="283"/>
    </row>
    <row r="43" spans="5:8">
      <c r="E43" s="3" t="s">
        <v>36</v>
      </c>
      <c r="F43" s="283">
        <v>16000</v>
      </c>
      <c r="G43" s="283">
        <f t="shared" si="2"/>
        <v>16800</v>
      </c>
      <c r="H43" s="283"/>
    </row>
    <row r="44" spans="5:8">
      <c r="E44" s="3" t="s">
        <v>111</v>
      </c>
      <c r="F44" s="283">
        <v>5960</v>
      </c>
      <c r="G44" s="283">
        <f t="shared" si="2"/>
        <v>6258</v>
      </c>
      <c r="H44" s="283"/>
    </row>
  </sheetData>
  <autoFilter ref="A11:Q21" xr:uid="{00000000-0001-0000-0100-000000000000}"/>
  <phoneticPr fontId="1"/>
  <dataValidations count="1">
    <dataValidation type="list" allowBlank="1" showInputMessage="1" showErrorMessage="1" sqref="E10 E12:E21" xr:uid="{00000000-0002-0000-0100-000000000000}">
      <formula1>$E$28:$E$45</formula1>
    </dataValidation>
  </dataValidations>
  <printOptions horizontalCentered="1"/>
  <pageMargins left="0.55118110236220474" right="0.39370078740157483" top="0.74803149606299213" bottom="0.59055118110236227" header="0.31496062992125984" footer="0.31496062992125984"/>
  <pageSetup paperSize="8" scale="69"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市町村リスト!$B$3:$B$35</xm:f>
          </x14:formula1>
          <xm:sqref>C10 C12:C21</xm:sqref>
        </x14:dataValidation>
        <x14:dataValidation type="list" allowBlank="1" showInputMessage="1" showErrorMessage="1" xr:uid="{00000000-0002-0000-0100-000002000000}">
          <x14:formula1>
            <xm:f>市町村リスト!$C$3:$C$22</xm:f>
          </x14:formula1>
          <xm:sqref>H10 H12:H21</xm:sqref>
        </x14:dataValidation>
        <x14:dataValidation type="list" allowBlank="1" showInputMessage="1" showErrorMessage="1" xr:uid="{00000000-0002-0000-0100-000003000000}">
          <x14:formula1>
            <xm:f>市町村リスト!$E$3:$E$4</xm:f>
          </x14:formula1>
          <xm:sqref>N10 N12:N21</xm:sqref>
        </x14:dataValidation>
        <x14:dataValidation type="list" allowBlank="1" showInputMessage="1" showErrorMessage="1" xr:uid="{00000000-0002-0000-0100-000004000000}">
          <x14:formula1>
            <xm:f>市町村リスト!$D$3:$D$5</xm:f>
          </x14:formula1>
          <xm:sqref>J10 J12:J21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E35"/>
  <sheetViews>
    <sheetView zoomScale="70" zoomScaleNormal="70" workbookViewId="0">
      <selection activeCell="L17" sqref="L17"/>
    </sheetView>
  </sheetViews>
  <sheetFormatPr defaultRowHeight="21"/>
  <cols>
    <col min="2" max="2" width="13.875" style="163" bestFit="1" customWidth="1"/>
  </cols>
  <sheetData>
    <row r="3" spans="2:5">
      <c r="B3" s="164" t="s">
        <v>128</v>
      </c>
      <c r="C3">
        <v>5</v>
      </c>
      <c r="D3" t="s">
        <v>294</v>
      </c>
      <c r="E3" t="s">
        <v>298</v>
      </c>
    </row>
    <row r="4" spans="2:5">
      <c r="B4" s="164" t="s">
        <v>130</v>
      </c>
      <c r="C4">
        <v>10</v>
      </c>
      <c r="D4" t="s">
        <v>295</v>
      </c>
      <c r="E4" t="s">
        <v>300</v>
      </c>
    </row>
    <row r="5" spans="2:5">
      <c r="B5" s="164" t="s">
        <v>131</v>
      </c>
      <c r="C5">
        <v>15</v>
      </c>
      <c r="D5" t="s">
        <v>296</v>
      </c>
    </row>
    <row r="6" spans="2:5">
      <c r="B6" s="164" t="s">
        <v>158</v>
      </c>
      <c r="C6">
        <v>20</v>
      </c>
    </row>
    <row r="7" spans="2:5">
      <c r="B7" s="164" t="s">
        <v>132</v>
      </c>
      <c r="C7">
        <v>25</v>
      </c>
    </row>
    <row r="8" spans="2:5">
      <c r="B8" s="164" t="s">
        <v>159</v>
      </c>
      <c r="C8">
        <v>30</v>
      </c>
    </row>
    <row r="9" spans="2:5">
      <c r="B9" s="164" t="s">
        <v>160</v>
      </c>
      <c r="C9">
        <v>35</v>
      </c>
    </row>
    <row r="10" spans="2:5">
      <c r="B10" s="164" t="s">
        <v>161</v>
      </c>
      <c r="C10">
        <v>40</v>
      </c>
    </row>
    <row r="11" spans="2:5">
      <c r="B11" s="164" t="s">
        <v>162</v>
      </c>
      <c r="C11">
        <v>45</v>
      </c>
    </row>
    <row r="12" spans="2:5">
      <c r="B12" s="164" t="s">
        <v>163</v>
      </c>
      <c r="C12">
        <v>50</v>
      </c>
    </row>
    <row r="13" spans="2:5">
      <c r="B13" s="164" t="s">
        <v>164</v>
      </c>
      <c r="C13">
        <v>55</v>
      </c>
    </row>
    <row r="14" spans="2:5">
      <c r="B14" s="164" t="s">
        <v>165</v>
      </c>
      <c r="C14">
        <v>60</v>
      </c>
    </row>
    <row r="15" spans="2:5">
      <c r="B15" s="164" t="s">
        <v>166</v>
      </c>
      <c r="C15">
        <v>65</v>
      </c>
    </row>
    <row r="16" spans="2:5">
      <c r="B16" s="164" t="s">
        <v>167</v>
      </c>
      <c r="C16">
        <v>70</v>
      </c>
    </row>
    <row r="17" spans="2:3">
      <c r="B17" s="164" t="s">
        <v>168</v>
      </c>
      <c r="C17">
        <v>75</v>
      </c>
    </row>
    <row r="18" spans="2:3">
      <c r="B18" s="164" t="s">
        <v>169</v>
      </c>
      <c r="C18">
        <v>80</v>
      </c>
    </row>
    <row r="19" spans="2:3">
      <c r="B19" s="164" t="s">
        <v>170</v>
      </c>
      <c r="C19">
        <v>85</v>
      </c>
    </row>
    <row r="20" spans="2:3">
      <c r="B20" s="164" t="s">
        <v>171</v>
      </c>
      <c r="C20">
        <v>90</v>
      </c>
    </row>
    <row r="21" spans="2:3">
      <c r="B21" s="164" t="s">
        <v>172</v>
      </c>
      <c r="C21">
        <v>95</v>
      </c>
    </row>
    <row r="22" spans="2:3">
      <c r="B22" s="164" t="s">
        <v>173</v>
      </c>
      <c r="C22">
        <v>100</v>
      </c>
    </row>
    <row r="23" spans="2:3">
      <c r="B23" s="164" t="s">
        <v>174</v>
      </c>
    </row>
    <row r="24" spans="2:3">
      <c r="B24" s="164" t="s">
        <v>175</v>
      </c>
    </row>
    <row r="25" spans="2:3">
      <c r="B25" s="164" t="s">
        <v>176</v>
      </c>
    </row>
    <row r="26" spans="2:3">
      <c r="B26" s="164" t="s">
        <v>177</v>
      </c>
    </row>
    <row r="27" spans="2:3">
      <c r="B27" s="164" t="s">
        <v>178</v>
      </c>
    </row>
    <row r="28" spans="2:3">
      <c r="B28" s="164" t="s">
        <v>179</v>
      </c>
    </row>
    <row r="29" spans="2:3">
      <c r="B29" s="164" t="s">
        <v>180</v>
      </c>
    </row>
    <row r="30" spans="2:3">
      <c r="B30" s="164" t="s">
        <v>181</v>
      </c>
    </row>
    <row r="31" spans="2:3">
      <c r="B31" s="164" t="s">
        <v>182</v>
      </c>
    </row>
    <row r="32" spans="2:3">
      <c r="B32" s="164" t="s">
        <v>183</v>
      </c>
    </row>
    <row r="33" spans="2:2">
      <c r="B33" s="164" t="s">
        <v>184</v>
      </c>
    </row>
    <row r="34" spans="2:2">
      <c r="B34" s="164" t="s">
        <v>185</v>
      </c>
    </row>
    <row r="35" spans="2:2">
      <c r="B35" s="164" t="s">
        <v>186</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W64"/>
  <sheetViews>
    <sheetView view="pageBreakPreview" topLeftCell="A32" zoomScale="115" zoomScaleNormal="100" zoomScaleSheetLayoutView="115" workbookViewId="0">
      <selection activeCell="E52" sqref="E52"/>
    </sheetView>
  </sheetViews>
  <sheetFormatPr defaultColWidth="2.25" defaultRowHeight="14.25"/>
  <cols>
    <col min="1" max="1" width="6.75" style="2" customWidth="1"/>
    <col min="2" max="2" width="8.25" style="2" customWidth="1"/>
    <col min="3" max="4" width="10.625" style="2" customWidth="1"/>
    <col min="5" max="5" width="25.25" style="2" customWidth="1"/>
    <col min="6" max="6" width="37.75" style="2" bestFit="1" customWidth="1"/>
    <col min="7" max="7" width="6.75" style="2" customWidth="1"/>
    <col min="8" max="8" width="5.875" style="2" bestFit="1" customWidth="1"/>
    <col min="9" max="9" width="5.875" style="2" customWidth="1"/>
    <col min="10" max="10" width="8.375" style="2" bestFit="1" customWidth="1"/>
    <col min="11" max="11" width="26.125" style="2" bestFit="1" customWidth="1"/>
    <col min="12" max="12" width="28.125" style="2" bestFit="1" customWidth="1"/>
    <col min="13" max="13" width="10.375" style="2" bestFit="1" customWidth="1"/>
    <col min="14" max="14" width="7.75" style="2" bestFit="1" customWidth="1"/>
    <col min="15" max="15" width="8.625" style="2" bestFit="1" customWidth="1"/>
    <col min="16" max="18" width="15.25" style="2" customWidth="1"/>
    <col min="19" max="19" width="14" style="2" customWidth="1"/>
    <col min="20" max="20" width="15.25" style="2" customWidth="1"/>
    <col min="21" max="21" width="20.25" style="2" customWidth="1"/>
    <col min="22" max="22" width="8.25" style="2" customWidth="1"/>
    <col min="23" max="23" width="39.25" style="2" customWidth="1"/>
    <col min="24" max="16384" width="2.25" style="2"/>
  </cols>
  <sheetData>
    <row r="1" spans="1:23" ht="17.25">
      <c r="B1" s="1" t="s">
        <v>226</v>
      </c>
      <c r="C1" s="1"/>
      <c r="D1" s="1"/>
      <c r="E1" s="1"/>
      <c r="F1" s="1"/>
    </row>
    <row r="2" spans="1:23" ht="18.75">
      <c r="B2" s="161" t="str">
        <f>'地密整備（様式１－１）'!B2</f>
        <v>令和９年度</v>
      </c>
      <c r="D2" s="161" t="s">
        <v>358</v>
      </c>
      <c r="F2" s="161"/>
      <c r="G2" s="161"/>
      <c r="H2" s="161"/>
      <c r="I2" s="161"/>
      <c r="J2" s="161"/>
      <c r="K2" s="161"/>
      <c r="L2" s="161"/>
      <c r="M2" s="161"/>
      <c r="N2" s="161"/>
      <c r="O2" s="161"/>
      <c r="P2" s="161"/>
      <c r="Q2" s="161"/>
      <c r="R2" s="161"/>
      <c r="S2" s="161"/>
      <c r="T2" s="161"/>
      <c r="U2" s="161"/>
      <c r="V2" s="161"/>
      <c r="W2" s="161"/>
    </row>
    <row r="3" spans="1:23" ht="18.75">
      <c r="B3" s="161"/>
      <c r="F3" s="161"/>
      <c r="G3" s="161"/>
      <c r="H3" s="161"/>
      <c r="I3" s="161"/>
      <c r="J3" s="161"/>
      <c r="K3" s="161"/>
      <c r="L3" s="161"/>
      <c r="M3" s="161"/>
      <c r="N3" s="161"/>
      <c r="O3" s="161"/>
      <c r="P3" s="161"/>
      <c r="Q3" s="161"/>
      <c r="R3" s="161"/>
      <c r="S3" s="161"/>
      <c r="T3" s="161"/>
      <c r="U3" s="161"/>
      <c r="V3" s="161"/>
      <c r="W3" s="161"/>
    </row>
    <row r="4" spans="1:23" ht="18.75">
      <c r="B4" s="161"/>
      <c r="F4" s="161"/>
      <c r="G4" s="161"/>
      <c r="H4" s="161"/>
      <c r="I4" s="161"/>
      <c r="J4" s="161"/>
      <c r="K4" s="161"/>
      <c r="L4" s="161"/>
      <c r="M4" s="161"/>
      <c r="N4" s="161"/>
      <c r="O4" s="161"/>
      <c r="P4" s="161"/>
      <c r="Q4" s="161"/>
      <c r="R4" s="161"/>
      <c r="S4" s="161"/>
      <c r="T4" s="161"/>
      <c r="U4" s="161"/>
      <c r="V4" s="161"/>
      <c r="W4" s="161"/>
    </row>
    <row r="5" spans="1:23" ht="18.75">
      <c r="B5" s="161"/>
      <c r="F5" s="161"/>
      <c r="G5" s="161"/>
      <c r="H5" s="161"/>
      <c r="I5" s="161"/>
      <c r="J5" s="161"/>
      <c r="K5" s="161"/>
      <c r="L5" s="161"/>
      <c r="M5" s="161"/>
      <c r="N5" s="161"/>
      <c r="O5" s="161"/>
      <c r="P5" s="161"/>
      <c r="Q5" s="161"/>
      <c r="R5" s="161"/>
      <c r="S5" s="161"/>
      <c r="T5" s="161"/>
      <c r="U5" s="161"/>
      <c r="V5" s="161"/>
      <c r="W5" s="161"/>
    </row>
    <row r="6" spans="1:23" ht="18.75">
      <c r="B6" s="161"/>
      <c r="F6" s="161"/>
      <c r="G6" s="161"/>
      <c r="H6" s="161"/>
      <c r="I6" s="161"/>
      <c r="J6" s="161"/>
      <c r="K6" s="161"/>
      <c r="L6" s="161"/>
      <c r="M6" s="161"/>
      <c r="N6" s="161"/>
      <c r="O6" s="161"/>
      <c r="P6" s="161"/>
      <c r="Q6" s="161"/>
      <c r="R6" s="161"/>
      <c r="S6" s="161"/>
      <c r="T6" s="161"/>
      <c r="U6" s="161"/>
      <c r="V6" s="161"/>
      <c r="W6" s="161"/>
    </row>
    <row r="7" spans="1:23" ht="18.75">
      <c r="B7" s="161"/>
      <c r="F7" s="161"/>
      <c r="G7" s="161"/>
      <c r="H7" s="161"/>
      <c r="I7" s="161"/>
      <c r="J7" s="161"/>
      <c r="K7" s="161"/>
      <c r="L7" s="161"/>
      <c r="M7" s="161"/>
      <c r="N7" s="161"/>
      <c r="O7" s="161"/>
      <c r="P7" s="161"/>
      <c r="Q7" s="161"/>
      <c r="R7" s="161"/>
      <c r="S7" s="161"/>
      <c r="T7" s="161"/>
      <c r="U7" s="161"/>
      <c r="V7" s="161"/>
      <c r="W7" s="161"/>
    </row>
    <row r="8" spans="1:23" ht="18.75">
      <c r="B8" s="161"/>
      <c r="F8" s="161"/>
      <c r="G8" s="161"/>
      <c r="H8" s="161"/>
      <c r="I8" s="161"/>
      <c r="J8" s="161"/>
      <c r="K8" s="161"/>
      <c r="L8" s="161"/>
      <c r="M8" s="161"/>
      <c r="N8" s="161"/>
      <c r="O8" s="161"/>
      <c r="P8" s="161"/>
      <c r="Q8" s="161"/>
      <c r="R8" s="161"/>
      <c r="S8" s="161"/>
      <c r="T8" s="161"/>
      <c r="U8" s="161"/>
      <c r="V8" s="161"/>
      <c r="W8" s="161"/>
    </row>
    <row r="9" spans="1:23" ht="18.75">
      <c r="B9" s="161"/>
      <c r="F9" s="161"/>
      <c r="G9" s="161"/>
      <c r="H9" s="161"/>
      <c r="I9" s="161"/>
      <c r="J9" s="161"/>
      <c r="K9" s="161"/>
      <c r="L9" s="161"/>
      <c r="M9" s="161"/>
      <c r="N9" s="161"/>
      <c r="O9" s="161"/>
      <c r="P9" s="161"/>
      <c r="Q9" s="161"/>
      <c r="R9" s="161"/>
      <c r="S9" s="161"/>
      <c r="T9" s="161"/>
      <c r="U9" s="161"/>
      <c r="V9" s="161"/>
      <c r="W9" s="161"/>
    </row>
    <row r="10" spans="1:23" ht="18.75">
      <c r="B10" s="161"/>
      <c r="F10" s="161"/>
      <c r="G10" s="161"/>
      <c r="H10" s="161"/>
      <c r="I10" s="161"/>
      <c r="J10" s="161"/>
      <c r="K10" s="161"/>
      <c r="L10" s="161"/>
      <c r="M10" s="161"/>
      <c r="N10" s="161"/>
      <c r="O10" s="161"/>
      <c r="P10" s="161"/>
      <c r="Q10" s="161"/>
      <c r="R10" s="161"/>
      <c r="S10" s="161"/>
      <c r="T10" s="161"/>
      <c r="U10" s="161"/>
      <c r="V10" s="161"/>
      <c r="W10" s="161"/>
    </row>
    <row r="11" spans="1:23" ht="18.75">
      <c r="E11" s="12"/>
      <c r="F11" s="12"/>
      <c r="G11" s="12"/>
      <c r="H11" s="12"/>
      <c r="I11" s="137"/>
      <c r="J11" s="12"/>
      <c r="K11" s="12"/>
      <c r="L11" s="12"/>
      <c r="M11" s="12"/>
      <c r="N11" s="12"/>
      <c r="O11" s="12"/>
      <c r="P11" s="304" t="s">
        <v>224</v>
      </c>
      <c r="Q11" s="304"/>
      <c r="R11" s="304"/>
      <c r="S11" s="304"/>
      <c r="T11" s="304"/>
      <c r="U11" s="12"/>
      <c r="V11" s="12"/>
      <c r="W11" s="12"/>
    </row>
    <row r="12" spans="1:23" s="67" customFormat="1" ht="15" customHeight="1">
      <c r="A12" s="173" t="s">
        <v>209</v>
      </c>
      <c r="B12" s="78" t="s">
        <v>187</v>
      </c>
      <c r="C12" s="174"/>
      <c r="D12" s="175" t="s">
        <v>200</v>
      </c>
      <c r="E12" s="166" t="s">
        <v>122</v>
      </c>
      <c r="F12" s="176" t="s">
        <v>123</v>
      </c>
      <c r="G12" s="177">
        <v>100</v>
      </c>
      <c r="H12" s="178">
        <v>1510</v>
      </c>
      <c r="I12" s="167">
        <v>100</v>
      </c>
      <c r="J12" s="179">
        <f>G12*H12*I12/100</f>
        <v>151000</v>
      </c>
      <c r="K12" s="180" t="s">
        <v>206</v>
      </c>
      <c r="L12" s="176" t="s">
        <v>213</v>
      </c>
      <c r="M12" s="176" t="s">
        <v>208</v>
      </c>
      <c r="N12" s="181">
        <v>45931</v>
      </c>
      <c r="O12" s="181">
        <v>46477</v>
      </c>
      <c r="P12" s="181"/>
      <c r="Q12" s="181"/>
      <c r="R12" s="181"/>
      <c r="S12" s="181">
        <v>45566</v>
      </c>
      <c r="T12" s="181">
        <v>46112</v>
      </c>
      <c r="U12" s="176"/>
      <c r="V12" s="188" t="s">
        <v>121</v>
      </c>
      <c r="W12" s="182" t="s">
        <v>211</v>
      </c>
    </row>
    <row r="13" spans="1:23" s="67" customFormat="1" ht="21.75" customHeight="1">
      <c r="B13" s="98" t="s">
        <v>135</v>
      </c>
      <c r="C13" s="99" t="s">
        <v>119</v>
      </c>
      <c r="D13" s="73" t="s">
        <v>198</v>
      </c>
      <c r="E13" s="83" t="s">
        <v>52</v>
      </c>
      <c r="F13" s="73" t="s">
        <v>0</v>
      </c>
      <c r="G13" s="100" t="s">
        <v>54</v>
      </c>
      <c r="H13" s="73" t="s">
        <v>14</v>
      </c>
      <c r="I13" s="74" t="s">
        <v>301</v>
      </c>
      <c r="J13" s="74" t="s">
        <v>302</v>
      </c>
      <c r="K13" s="98" t="s">
        <v>53</v>
      </c>
      <c r="L13" s="73" t="s">
        <v>5</v>
      </c>
      <c r="M13" s="100" t="s">
        <v>6</v>
      </c>
      <c r="N13" s="100" t="s">
        <v>216</v>
      </c>
      <c r="O13" s="100" t="s">
        <v>217</v>
      </c>
      <c r="P13" s="74" t="s">
        <v>218</v>
      </c>
      <c r="Q13" s="74" t="s">
        <v>219</v>
      </c>
      <c r="R13" s="74" t="s">
        <v>221</v>
      </c>
      <c r="S13" s="74" t="s">
        <v>222</v>
      </c>
      <c r="T13" s="73" t="s">
        <v>223</v>
      </c>
      <c r="U13" s="100" t="s">
        <v>38</v>
      </c>
      <c r="V13" s="101" t="s">
        <v>55</v>
      </c>
      <c r="W13" s="102" t="s">
        <v>51</v>
      </c>
    </row>
    <row r="14" spans="1:23" s="67" customFormat="1" ht="15" customHeight="1">
      <c r="A14" s="67">
        <v>1</v>
      </c>
      <c r="B14" s="78" t="s">
        <v>187</v>
      </c>
      <c r="C14" s="93"/>
      <c r="D14" s="93" t="s">
        <v>200</v>
      </c>
      <c r="E14" s="25"/>
      <c r="F14" s="56"/>
      <c r="G14" s="59"/>
      <c r="H14" s="14"/>
      <c r="I14" s="132"/>
      <c r="J14" s="61">
        <f t="shared" ref="J14:J23" si="0">G14*H14*I14/100</f>
        <v>0</v>
      </c>
      <c r="K14" s="62"/>
      <c r="L14" s="56"/>
      <c r="M14" s="56"/>
      <c r="N14" s="58"/>
      <c r="O14" s="58"/>
      <c r="P14" s="58"/>
      <c r="Q14" s="58"/>
      <c r="R14" s="58"/>
      <c r="S14" s="58"/>
      <c r="T14" s="58"/>
      <c r="U14" s="20"/>
      <c r="V14" s="72"/>
      <c r="W14" s="63"/>
    </row>
    <row r="15" spans="1:23" s="67" customFormat="1" ht="15" customHeight="1">
      <c r="A15" s="67">
        <v>2</v>
      </c>
      <c r="B15" s="78" t="s">
        <v>187</v>
      </c>
      <c r="C15" s="93"/>
      <c r="D15" s="93" t="s">
        <v>200</v>
      </c>
      <c r="E15" s="25"/>
      <c r="F15" s="56"/>
      <c r="G15" s="59"/>
      <c r="H15" s="14"/>
      <c r="I15" s="132"/>
      <c r="J15" s="61">
        <f t="shared" si="0"/>
        <v>0</v>
      </c>
      <c r="K15" s="62"/>
      <c r="L15" s="56"/>
      <c r="M15" s="56"/>
      <c r="N15" s="58"/>
      <c r="O15" s="58"/>
      <c r="P15" s="58"/>
      <c r="Q15" s="58"/>
      <c r="R15" s="58"/>
      <c r="S15" s="58"/>
      <c r="T15" s="58"/>
      <c r="U15" s="20"/>
      <c r="V15" s="72"/>
      <c r="W15" s="63"/>
    </row>
    <row r="16" spans="1:23" s="67" customFormat="1" ht="15" customHeight="1">
      <c r="A16" s="67">
        <v>3</v>
      </c>
      <c r="B16" s="78" t="s">
        <v>187</v>
      </c>
      <c r="C16" s="93"/>
      <c r="D16" s="93" t="s">
        <v>200</v>
      </c>
      <c r="E16" s="25"/>
      <c r="F16" s="56"/>
      <c r="G16" s="59"/>
      <c r="H16" s="14"/>
      <c r="I16" s="132"/>
      <c r="J16" s="61">
        <f t="shared" si="0"/>
        <v>0</v>
      </c>
      <c r="K16" s="62"/>
      <c r="L16" s="56"/>
      <c r="M16" s="56"/>
      <c r="N16" s="58"/>
      <c r="O16" s="58"/>
      <c r="P16" s="58"/>
      <c r="Q16" s="58"/>
      <c r="R16" s="58"/>
      <c r="S16" s="58"/>
      <c r="T16" s="58"/>
      <c r="U16" s="20"/>
      <c r="V16" s="72"/>
      <c r="W16" s="63"/>
    </row>
    <row r="17" spans="1:23" s="67" customFormat="1" ht="15" customHeight="1">
      <c r="A17" s="67">
        <v>4</v>
      </c>
      <c r="B17" s="78" t="s">
        <v>187</v>
      </c>
      <c r="C17" s="93"/>
      <c r="D17" s="93" t="s">
        <v>200</v>
      </c>
      <c r="E17" s="25"/>
      <c r="F17" s="56"/>
      <c r="G17" s="59"/>
      <c r="H17" s="14"/>
      <c r="I17" s="132"/>
      <c r="J17" s="61">
        <f t="shared" si="0"/>
        <v>0</v>
      </c>
      <c r="K17" s="62"/>
      <c r="L17" s="56"/>
      <c r="M17" s="56"/>
      <c r="N17" s="58"/>
      <c r="O17" s="58"/>
      <c r="P17" s="58"/>
      <c r="Q17" s="58"/>
      <c r="R17" s="58"/>
      <c r="S17" s="58"/>
      <c r="T17" s="58"/>
      <c r="U17" s="20"/>
      <c r="V17" s="72"/>
      <c r="W17" s="63"/>
    </row>
    <row r="18" spans="1:23" s="67" customFormat="1" ht="15" customHeight="1">
      <c r="A18" s="67">
        <v>5</v>
      </c>
      <c r="B18" s="78" t="s">
        <v>187</v>
      </c>
      <c r="C18" s="93"/>
      <c r="D18" s="93" t="s">
        <v>200</v>
      </c>
      <c r="E18" s="25"/>
      <c r="F18" s="56"/>
      <c r="G18" s="59"/>
      <c r="H18" s="14"/>
      <c r="I18" s="132"/>
      <c r="J18" s="61">
        <f t="shared" si="0"/>
        <v>0</v>
      </c>
      <c r="K18" s="62"/>
      <c r="L18" s="56"/>
      <c r="M18" s="56"/>
      <c r="N18" s="58"/>
      <c r="O18" s="58"/>
      <c r="P18" s="58"/>
      <c r="Q18" s="58"/>
      <c r="R18" s="58"/>
      <c r="S18" s="58"/>
      <c r="T18" s="58"/>
      <c r="U18" s="20"/>
      <c r="V18" s="72"/>
      <c r="W18" s="63"/>
    </row>
    <row r="19" spans="1:23" s="67" customFormat="1" ht="15" customHeight="1">
      <c r="A19" s="67">
        <v>6</v>
      </c>
      <c r="B19" s="78" t="s">
        <v>187</v>
      </c>
      <c r="C19" s="93"/>
      <c r="D19" s="93" t="s">
        <v>200</v>
      </c>
      <c r="E19" s="25"/>
      <c r="F19" s="56"/>
      <c r="G19" s="59"/>
      <c r="H19" s="14"/>
      <c r="I19" s="132"/>
      <c r="J19" s="61">
        <f t="shared" si="0"/>
        <v>0</v>
      </c>
      <c r="K19" s="62"/>
      <c r="L19" s="56"/>
      <c r="M19" s="56"/>
      <c r="N19" s="58"/>
      <c r="O19" s="58"/>
      <c r="P19" s="58"/>
      <c r="Q19" s="58"/>
      <c r="R19" s="58"/>
      <c r="S19" s="58"/>
      <c r="T19" s="58"/>
      <c r="U19" s="20"/>
      <c r="V19" s="72"/>
      <c r="W19" s="63"/>
    </row>
    <row r="20" spans="1:23" s="67" customFormat="1" ht="15" customHeight="1">
      <c r="A20" s="67">
        <v>7</v>
      </c>
      <c r="B20" s="78" t="s">
        <v>187</v>
      </c>
      <c r="C20" s="93"/>
      <c r="D20" s="93" t="s">
        <v>200</v>
      </c>
      <c r="E20" s="25"/>
      <c r="F20" s="56"/>
      <c r="G20" s="59"/>
      <c r="H20" s="14"/>
      <c r="I20" s="132"/>
      <c r="J20" s="61">
        <f t="shared" si="0"/>
        <v>0</v>
      </c>
      <c r="K20" s="62"/>
      <c r="L20" s="56"/>
      <c r="M20" s="56"/>
      <c r="N20" s="58"/>
      <c r="O20" s="58"/>
      <c r="P20" s="58"/>
      <c r="Q20" s="58"/>
      <c r="R20" s="58"/>
      <c r="S20" s="58"/>
      <c r="T20" s="58"/>
      <c r="U20" s="20"/>
      <c r="V20" s="72"/>
      <c r="W20" s="63"/>
    </row>
    <row r="21" spans="1:23" s="67" customFormat="1" ht="15" customHeight="1">
      <c r="A21" s="67">
        <v>8</v>
      </c>
      <c r="B21" s="78" t="s">
        <v>187</v>
      </c>
      <c r="C21" s="93"/>
      <c r="D21" s="93" t="s">
        <v>200</v>
      </c>
      <c r="E21" s="25"/>
      <c r="F21" s="56"/>
      <c r="G21" s="59"/>
      <c r="H21" s="14"/>
      <c r="I21" s="132"/>
      <c r="J21" s="61">
        <f t="shared" si="0"/>
        <v>0</v>
      </c>
      <c r="K21" s="62"/>
      <c r="L21" s="56"/>
      <c r="M21" s="56"/>
      <c r="N21" s="58"/>
      <c r="O21" s="58"/>
      <c r="P21" s="58"/>
      <c r="Q21" s="58"/>
      <c r="R21" s="58"/>
      <c r="S21" s="58"/>
      <c r="T21" s="58"/>
      <c r="U21" s="20"/>
      <c r="V21" s="72"/>
      <c r="W21" s="63"/>
    </row>
    <row r="22" spans="1:23" s="67" customFormat="1" ht="15" customHeight="1">
      <c r="A22" s="67">
        <v>9</v>
      </c>
      <c r="B22" s="78" t="s">
        <v>187</v>
      </c>
      <c r="C22" s="93"/>
      <c r="D22" s="93" t="s">
        <v>200</v>
      </c>
      <c r="E22" s="25"/>
      <c r="F22" s="56"/>
      <c r="G22" s="59"/>
      <c r="H22" s="14"/>
      <c r="I22" s="132"/>
      <c r="J22" s="61">
        <f t="shared" si="0"/>
        <v>0</v>
      </c>
      <c r="K22" s="62"/>
      <c r="L22" s="56"/>
      <c r="M22" s="56"/>
      <c r="N22" s="58"/>
      <c r="O22" s="58"/>
      <c r="P22" s="58"/>
      <c r="Q22" s="58"/>
      <c r="R22" s="58"/>
      <c r="S22" s="58"/>
      <c r="T22" s="58"/>
      <c r="U22" s="20"/>
      <c r="V22" s="72"/>
      <c r="W22" s="63"/>
    </row>
    <row r="23" spans="1:23" s="67" customFormat="1" ht="15" customHeight="1">
      <c r="A23" s="67">
        <v>10</v>
      </c>
      <c r="B23" s="78" t="s">
        <v>187</v>
      </c>
      <c r="C23" s="93"/>
      <c r="D23" s="93" t="s">
        <v>200</v>
      </c>
      <c r="E23" s="25"/>
      <c r="F23" s="56"/>
      <c r="G23" s="59"/>
      <c r="H23" s="14"/>
      <c r="I23" s="132"/>
      <c r="J23" s="61">
        <f t="shared" si="0"/>
        <v>0</v>
      </c>
      <c r="K23" s="62"/>
      <c r="L23" s="56"/>
      <c r="M23" s="56"/>
      <c r="N23" s="58"/>
      <c r="O23" s="58"/>
      <c r="P23" s="58"/>
      <c r="Q23" s="58"/>
      <c r="R23" s="58"/>
      <c r="S23" s="58"/>
      <c r="T23" s="58"/>
      <c r="U23" s="20"/>
      <c r="V23" s="72"/>
      <c r="W23" s="63"/>
    </row>
    <row r="24" spans="1:23" s="67" customFormat="1" ht="15" customHeight="1">
      <c r="B24" s="84" t="s">
        <v>150</v>
      </c>
      <c r="C24" s="81"/>
      <c r="D24" s="81"/>
      <c r="E24" s="81"/>
      <c r="F24" s="81"/>
      <c r="G24" s="79">
        <f>SUBTOTAL(9,G14:G23)</f>
        <v>0</v>
      </c>
      <c r="H24" s="80"/>
      <c r="I24" s="80"/>
      <c r="J24" s="79">
        <f>SUBTOTAL(9,J14:J23)</f>
        <v>0</v>
      </c>
      <c r="K24" s="81"/>
      <c r="L24" s="81"/>
      <c r="M24" s="82"/>
      <c r="N24" s="103"/>
      <c r="O24" s="103"/>
      <c r="P24" s="103"/>
      <c r="Q24" s="103"/>
      <c r="R24" s="103"/>
      <c r="S24" s="103"/>
      <c r="T24" s="103"/>
      <c r="U24" s="82"/>
      <c r="V24" s="104"/>
      <c r="W24" s="96"/>
    </row>
    <row r="28" spans="1:23">
      <c r="E28" s="2" t="s">
        <v>56</v>
      </c>
    </row>
    <row r="29" spans="1:23">
      <c r="E29" s="2" t="s">
        <v>57</v>
      </c>
    </row>
    <row r="30" spans="1:23">
      <c r="E30" s="3" t="s">
        <v>58</v>
      </c>
    </row>
    <row r="31" spans="1:23">
      <c r="E31" s="3" t="s">
        <v>59</v>
      </c>
    </row>
    <row r="32" spans="1:23">
      <c r="E32" s="3" t="s">
        <v>60</v>
      </c>
    </row>
    <row r="33" spans="5:5">
      <c r="E33" s="3" t="s">
        <v>61</v>
      </c>
    </row>
    <row r="34" spans="5:5">
      <c r="E34" s="3" t="s">
        <v>62</v>
      </c>
    </row>
    <row r="35" spans="5:5">
      <c r="E35" s="3" t="s">
        <v>63</v>
      </c>
    </row>
    <row r="36" spans="5:5">
      <c r="E36" s="3" t="s">
        <v>64</v>
      </c>
    </row>
    <row r="37" spans="5:5">
      <c r="E37" s="3" t="s">
        <v>65</v>
      </c>
    </row>
    <row r="38" spans="5:5">
      <c r="E38" s="3" t="s">
        <v>66</v>
      </c>
    </row>
    <row r="39" spans="5:5">
      <c r="E39" s="3" t="s">
        <v>67</v>
      </c>
    </row>
    <row r="41" spans="5:5">
      <c r="E41" s="2" t="s">
        <v>68</v>
      </c>
    </row>
    <row r="42" spans="5:5">
      <c r="E42" s="2" t="s">
        <v>69</v>
      </c>
    </row>
    <row r="43" spans="5:5">
      <c r="E43" s="3" t="s">
        <v>70</v>
      </c>
    </row>
    <row r="44" spans="5:5">
      <c r="E44" s="3" t="s">
        <v>72</v>
      </c>
    </row>
    <row r="45" spans="5:5">
      <c r="E45" s="3" t="s">
        <v>40</v>
      </c>
    </row>
    <row r="46" spans="5:5">
      <c r="E46" s="2" t="s">
        <v>73</v>
      </c>
    </row>
    <row r="48" spans="5:5">
      <c r="E48" s="2" t="s">
        <v>74</v>
      </c>
    </row>
    <row r="49" spans="5:9">
      <c r="E49" s="2" t="s">
        <v>75</v>
      </c>
      <c r="F49" s="3"/>
      <c r="G49" s="3"/>
      <c r="H49" s="3"/>
      <c r="I49" s="3"/>
    </row>
    <row r="50" spans="5:9">
      <c r="E50" s="2" t="s">
        <v>70</v>
      </c>
      <c r="F50" s="3"/>
      <c r="G50" s="3"/>
      <c r="H50" s="3"/>
      <c r="I50" s="3"/>
    </row>
    <row r="51" spans="5:9">
      <c r="E51" s="2" t="s">
        <v>71</v>
      </c>
      <c r="F51" s="3"/>
      <c r="G51" s="3"/>
      <c r="H51" s="3"/>
      <c r="I51" s="3"/>
    </row>
    <row r="52" spans="5:9">
      <c r="E52" s="2" t="s">
        <v>44</v>
      </c>
      <c r="F52" s="3"/>
      <c r="G52" s="3"/>
      <c r="H52" s="3"/>
      <c r="I52" s="3"/>
    </row>
    <row r="53" spans="5:9">
      <c r="E53" s="2" t="s">
        <v>114</v>
      </c>
      <c r="F53" s="3"/>
      <c r="G53" s="3"/>
      <c r="H53" s="3"/>
      <c r="I53" s="3"/>
    </row>
    <row r="54" spans="5:9">
      <c r="E54" s="2" t="s">
        <v>21</v>
      </c>
      <c r="F54" s="3"/>
      <c r="G54" s="3"/>
      <c r="H54" s="3"/>
      <c r="I54" s="3"/>
    </row>
    <row r="55" spans="5:9">
      <c r="E55" s="2" t="s">
        <v>77</v>
      </c>
      <c r="F55" s="3"/>
      <c r="G55" s="3"/>
      <c r="H55" s="3"/>
      <c r="I55" s="3"/>
    </row>
    <row r="56" spans="5:9">
      <c r="E56" s="2" t="s">
        <v>23</v>
      </c>
      <c r="F56" s="3"/>
      <c r="G56" s="3"/>
      <c r="H56" s="3"/>
      <c r="I56" s="3"/>
    </row>
    <row r="57" spans="5:9">
      <c r="E57" s="2" t="s">
        <v>112</v>
      </c>
      <c r="F57" s="3"/>
      <c r="G57" s="3"/>
      <c r="H57" s="3"/>
      <c r="I57" s="3"/>
    </row>
    <row r="58" spans="5:9">
      <c r="E58" s="2" t="s">
        <v>27</v>
      </c>
      <c r="F58" s="3"/>
      <c r="G58" s="3"/>
      <c r="H58" s="3"/>
      <c r="I58" s="3"/>
    </row>
    <row r="59" spans="5:9">
      <c r="E59" s="2" t="s">
        <v>28</v>
      </c>
      <c r="F59" s="3"/>
      <c r="G59" s="3"/>
      <c r="H59" s="3"/>
      <c r="I59" s="3"/>
    </row>
    <row r="60" spans="5:9">
      <c r="E60" s="3" t="s">
        <v>30</v>
      </c>
      <c r="F60" s="3"/>
      <c r="G60" s="3"/>
      <c r="H60" s="3"/>
      <c r="I60" s="3"/>
    </row>
    <row r="61" spans="5:9">
      <c r="E61" s="3" t="s">
        <v>29</v>
      </c>
      <c r="F61" s="3"/>
      <c r="G61" s="3"/>
      <c r="H61" s="3"/>
      <c r="I61" s="3"/>
    </row>
    <row r="62" spans="5:9">
      <c r="E62" s="2" t="s">
        <v>113</v>
      </c>
      <c r="F62" s="3"/>
      <c r="G62" s="3"/>
      <c r="H62" s="3"/>
      <c r="I62" s="3"/>
    </row>
    <row r="63" spans="5:9">
      <c r="F63" s="3"/>
      <c r="G63" s="3"/>
      <c r="H63" s="3"/>
      <c r="I63" s="3"/>
    </row>
    <row r="64" spans="5:9">
      <c r="E64" s="3"/>
      <c r="F64" s="3"/>
      <c r="G64" s="3"/>
      <c r="H64" s="3"/>
      <c r="I64" s="3"/>
    </row>
  </sheetData>
  <autoFilter ref="A13:W23" xr:uid="{00000000-0001-0000-0200-000000000000}"/>
  <mergeCells count="1">
    <mergeCell ref="P11:T11"/>
  </mergeCells>
  <phoneticPr fontId="1"/>
  <dataValidations count="4">
    <dataValidation type="list" allowBlank="1" showInputMessage="1" showErrorMessage="1" sqref="V12 V14:V23" xr:uid="{00000000-0002-0000-0200-000000000000}">
      <formula1>"◎,○,☆"</formula1>
    </dataValidation>
    <dataValidation type="list" allowBlank="1" showInputMessage="1" showErrorMessage="1" sqref="E12 E14:E23" xr:uid="{00000000-0002-0000-0200-000001000000}">
      <formula1>$E$29:$E$39</formula1>
    </dataValidation>
    <dataValidation type="list" allowBlank="1" showInputMessage="1" showErrorMessage="1" sqref="F12 F14:F23" xr:uid="{00000000-0002-0000-0200-000002000000}">
      <formula1>$E$42:$E$46</formula1>
    </dataValidation>
    <dataValidation type="list" allowBlank="1" showInputMessage="1" showErrorMessage="1" sqref="P14:P23" xr:uid="{00000000-0002-0000-0200-000003000000}">
      <formula1>$E$49:$E$62</formula1>
    </dataValidation>
  </dataValidations>
  <printOptions horizontalCentered="1"/>
  <pageMargins left="0.55118110236220474" right="0.39370078740157483" top="0.74803149606299213" bottom="0.59055118110236227" header="0.31496062992125984" footer="0.31496062992125984"/>
  <pageSetup paperSize="8" scale="53" fitToHeight="0" orientation="landscape" cellComments="asDisplayed" r:id="rId1"/>
  <colBreaks count="1" manualBreakCount="1">
    <brk id="2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市町村リスト!$B$3:$B$35</xm:f>
          </x14:formula1>
          <xm:sqref>C12 C14:C23</xm:sqref>
        </x14:dataValidation>
        <x14:dataValidation type="list" allowBlank="1" showInputMessage="1" showErrorMessage="1" xr:uid="{00000000-0002-0000-0200-000005000000}">
          <x14:formula1>
            <xm:f>市町村リスト!$C$3:$C$22</xm:f>
          </x14:formula1>
          <xm:sqref>I12 I14:I23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S43"/>
  <sheetViews>
    <sheetView view="pageBreakPreview" topLeftCell="A15" zoomScaleNormal="100" zoomScaleSheetLayoutView="100" workbookViewId="0">
      <selection activeCell="C7" sqref="C7"/>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6.75" style="2" customWidth="1"/>
    <col min="9" max="9" width="9.5" style="2" bestFit="1" customWidth="1"/>
    <col min="10" max="10" width="21.125" style="2" customWidth="1"/>
    <col min="11" max="11" width="31.125" style="2" customWidth="1"/>
    <col min="12" max="12" width="10.25" style="2" customWidth="1"/>
    <col min="13" max="13" width="42.625" style="2" customWidth="1"/>
    <col min="14" max="14" width="43.25" style="2" customWidth="1"/>
    <col min="15" max="15" width="8.25" style="2" customWidth="1"/>
    <col min="16" max="16" width="39.25" style="2" customWidth="1"/>
    <col min="17" max="18" width="5.75" style="2" bestFit="1" customWidth="1"/>
    <col min="19" max="19" width="6.75" style="2" bestFit="1" customWidth="1"/>
    <col min="20" max="16384" width="2.25" style="2"/>
  </cols>
  <sheetData>
    <row r="1" spans="1:19" ht="17.25">
      <c r="B1" s="1" t="s">
        <v>227</v>
      </c>
      <c r="C1" s="1"/>
      <c r="D1" s="1"/>
      <c r="E1" s="1"/>
    </row>
    <row r="2" spans="1:19" ht="19.899999999999999" customHeight="1">
      <c r="B2" s="161" t="str">
        <f>'地密整備（様式１－１）'!B2</f>
        <v>令和９年度</v>
      </c>
      <c r="D2" s="161" t="s">
        <v>359</v>
      </c>
      <c r="F2" s="161"/>
      <c r="G2" s="161"/>
      <c r="H2" s="161"/>
      <c r="I2" s="161"/>
      <c r="J2" s="161"/>
      <c r="K2" s="161"/>
      <c r="L2" s="161"/>
      <c r="M2" s="161"/>
      <c r="N2" s="161"/>
      <c r="O2" s="161"/>
      <c r="P2" s="161"/>
    </row>
    <row r="3" spans="1:19" ht="19.899999999999999" customHeight="1">
      <c r="E3" s="137"/>
      <c r="F3" s="137"/>
      <c r="G3" s="137"/>
      <c r="H3" s="137"/>
      <c r="I3" s="137"/>
      <c r="J3" s="137"/>
      <c r="K3" s="137"/>
      <c r="L3" s="137"/>
      <c r="M3" s="137"/>
      <c r="N3" s="137"/>
      <c r="O3" s="137"/>
      <c r="P3" s="137"/>
    </row>
    <row r="4" spans="1:19" ht="19.899999999999999" customHeight="1">
      <c r="E4" s="137"/>
      <c r="F4" s="137"/>
      <c r="G4" s="137"/>
      <c r="H4" s="137"/>
      <c r="I4" s="137"/>
      <c r="J4" s="137"/>
      <c r="K4" s="137"/>
      <c r="L4" s="137"/>
      <c r="M4" s="137"/>
      <c r="N4" s="137"/>
      <c r="O4" s="137"/>
      <c r="P4" s="137"/>
    </row>
    <row r="5" spans="1:19" ht="19.899999999999999" customHeight="1">
      <c r="E5" s="137"/>
      <c r="F5" s="137"/>
      <c r="G5" s="137"/>
      <c r="H5" s="137"/>
      <c r="I5" s="137"/>
      <c r="J5" s="137"/>
      <c r="K5" s="137"/>
      <c r="L5" s="137"/>
      <c r="M5" s="137"/>
      <c r="N5" s="137"/>
      <c r="O5" s="137"/>
      <c r="P5" s="137"/>
    </row>
    <row r="6" spans="1:19" ht="19.899999999999999" customHeight="1">
      <c r="E6" s="137"/>
      <c r="F6" s="137"/>
      <c r="G6" s="137"/>
      <c r="H6" s="137"/>
      <c r="I6" s="137"/>
      <c r="J6" s="137"/>
      <c r="K6" s="137"/>
      <c r="L6" s="137"/>
      <c r="M6" s="137"/>
      <c r="N6" s="137"/>
      <c r="O6" s="137"/>
      <c r="P6" s="137"/>
    </row>
    <row r="7" spans="1:19" ht="19.899999999999999" customHeight="1">
      <c r="E7" s="137"/>
      <c r="F7" s="137"/>
      <c r="G7" s="137"/>
      <c r="H7" s="137"/>
      <c r="I7" s="137"/>
      <c r="J7" s="137"/>
      <c r="K7" s="137"/>
      <c r="L7" s="137"/>
      <c r="M7" s="137"/>
      <c r="N7" s="137"/>
      <c r="O7" s="137"/>
      <c r="P7" s="137"/>
    </row>
    <row r="8" spans="1:19" ht="19.899999999999999" customHeight="1">
      <c r="E8" s="137"/>
      <c r="F8" s="137"/>
      <c r="G8" s="137"/>
      <c r="H8" s="137"/>
      <c r="I8" s="137"/>
      <c r="J8" s="137"/>
      <c r="K8" s="137"/>
      <c r="L8" s="137"/>
      <c r="M8" s="137"/>
      <c r="N8" s="137"/>
      <c r="O8" s="137"/>
      <c r="P8" s="137"/>
    </row>
    <row r="10" spans="1:19" s="67" customFormat="1" ht="15" customHeight="1">
      <c r="A10" s="173" t="s">
        <v>209</v>
      </c>
      <c r="B10" s="78" t="s">
        <v>136</v>
      </c>
      <c r="C10" s="160"/>
      <c r="D10" s="165" t="s">
        <v>243</v>
      </c>
      <c r="E10" s="166" t="s">
        <v>238</v>
      </c>
      <c r="F10" s="167">
        <v>100</v>
      </c>
      <c r="G10" s="167">
        <v>5960</v>
      </c>
      <c r="H10" s="168">
        <v>100</v>
      </c>
      <c r="I10" s="168">
        <f>F10*G10*H10/100</f>
        <v>596000</v>
      </c>
      <c r="J10" s="166" t="s">
        <v>206</v>
      </c>
      <c r="K10" s="169" t="s">
        <v>207</v>
      </c>
      <c r="L10" s="170">
        <v>46113</v>
      </c>
      <c r="M10" s="166" t="s">
        <v>208</v>
      </c>
      <c r="N10" s="166"/>
      <c r="O10" s="171" t="s">
        <v>121</v>
      </c>
      <c r="P10" s="172" t="s">
        <v>211</v>
      </c>
    </row>
    <row r="11" spans="1:19" s="67" customFormat="1" ht="21.75" customHeight="1">
      <c r="B11" s="73" t="s">
        <v>135</v>
      </c>
      <c r="C11" s="73" t="s">
        <v>120</v>
      </c>
      <c r="D11" s="73" t="s">
        <v>198</v>
      </c>
      <c r="E11" s="73" t="s">
        <v>0</v>
      </c>
      <c r="F11" s="73" t="s">
        <v>7</v>
      </c>
      <c r="G11" s="73" t="s">
        <v>14</v>
      </c>
      <c r="H11" s="74" t="s">
        <v>301</v>
      </c>
      <c r="I11" s="74" t="s">
        <v>302</v>
      </c>
      <c r="J11" s="73" t="s">
        <v>49</v>
      </c>
      <c r="K11" s="73" t="s">
        <v>5</v>
      </c>
      <c r="L11" s="73" t="s">
        <v>212</v>
      </c>
      <c r="M11" s="73" t="s">
        <v>6</v>
      </c>
      <c r="N11" s="73" t="s">
        <v>38</v>
      </c>
      <c r="O11" s="74" t="s">
        <v>50</v>
      </c>
      <c r="P11" s="75" t="s">
        <v>210</v>
      </c>
    </row>
    <row r="12" spans="1:19" s="67" customFormat="1" ht="15" customHeight="1">
      <c r="B12" s="78" t="s">
        <v>136</v>
      </c>
      <c r="C12" s="88"/>
      <c r="D12" s="88" t="s">
        <v>243</v>
      </c>
      <c r="E12" s="134"/>
      <c r="F12" s="132"/>
      <c r="G12" s="132"/>
      <c r="H12" s="135"/>
      <c r="I12" s="135">
        <f t="shared" ref="I12:I21" si="0">F12*G12*H12/100</f>
        <v>0</v>
      </c>
      <c r="J12" s="134"/>
      <c r="K12" s="134"/>
      <c r="L12" s="28"/>
      <c r="M12" s="134"/>
      <c r="N12" s="134"/>
      <c r="O12" s="162"/>
      <c r="P12" s="85"/>
      <c r="Q12" s="89"/>
      <c r="R12" s="89"/>
      <c r="S12" s="89"/>
    </row>
    <row r="13" spans="1:19" s="67" customFormat="1" ht="15" customHeight="1">
      <c r="B13" s="78" t="s">
        <v>136</v>
      </c>
      <c r="C13" s="88"/>
      <c r="D13" s="88" t="s">
        <v>243</v>
      </c>
      <c r="E13" s="134"/>
      <c r="F13" s="132"/>
      <c r="G13" s="132"/>
      <c r="H13" s="135"/>
      <c r="I13" s="135">
        <f t="shared" si="0"/>
        <v>0</v>
      </c>
      <c r="J13" s="134"/>
      <c r="K13" s="134"/>
      <c r="L13" s="28"/>
      <c r="M13" s="134"/>
      <c r="N13" s="134"/>
      <c r="O13" s="162"/>
      <c r="P13" s="156"/>
      <c r="Q13" s="90"/>
      <c r="R13" s="91"/>
      <c r="S13" s="92"/>
    </row>
    <row r="14" spans="1:19" s="67" customFormat="1" ht="15" customHeight="1">
      <c r="B14" s="78" t="s">
        <v>136</v>
      </c>
      <c r="C14" s="88"/>
      <c r="D14" s="88" t="s">
        <v>243</v>
      </c>
      <c r="E14" s="134"/>
      <c r="F14" s="132"/>
      <c r="G14" s="132"/>
      <c r="H14" s="135"/>
      <c r="I14" s="135">
        <f t="shared" si="0"/>
        <v>0</v>
      </c>
      <c r="J14" s="134"/>
      <c r="K14" s="134"/>
      <c r="L14" s="28"/>
      <c r="M14" s="134"/>
      <c r="N14" s="134"/>
      <c r="O14" s="162"/>
      <c r="P14" s="156"/>
      <c r="Q14" s="90"/>
      <c r="R14" s="91"/>
      <c r="S14" s="92"/>
    </row>
    <row r="15" spans="1:19" s="67" customFormat="1" ht="15" customHeight="1">
      <c r="B15" s="78" t="s">
        <v>136</v>
      </c>
      <c r="C15" s="88"/>
      <c r="D15" s="88" t="s">
        <v>243</v>
      </c>
      <c r="E15" s="134"/>
      <c r="F15" s="132"/>
      <c r="G15" s="132"/>
      <c r="H15" s="135"/>
      <c r="I15" s="135">
        <f t="shared" si="0"/>
        <v>0</v>
      </c>
      <c r="J15" s="134"/>
      <c r="K15" s="134"/>
      <c r="L15" s="28"/>
      <c r="M15" s="134"/>
      <c r="N15" s="134"/>
      <c r="O15" s="162"/>
      <c r="P15" s="156"/>
      <c r="Q15" s="157"/>
      <c r="R15" s="158"/>
      <c r="S15" s="92"/>
    </row>
    <row r="16" spans="1:19" s="67" customFormat="1" ht="15" customHeight="1">
      <c r="B16" s="78" t="s">
        <v>136</v>
      </c>
      <c r="C16" s="88"/>
      <c r="D16" s="88" t="s">
        <v>243</v>
      </c>
      <c r="E16" s="134"/>
      <c r="F16" s="132"/>
      <c r="G16" s="132"/>
      <c r="H16" s="135"/>
      <c r="I16" s="135">
        <f t="shared" si="0"/>
        <v>0</v>
      </c>
      <c r="J16" s="134"/>
      <c r="K16" s="134"/>
      <c r="L16" s="28"/>
      <c r="M16" s="134"/>
      <c r="N16" s="134"/>
      <c r="O16" s="162"/>
      <c r="P16" s="156"/>
      <c r="Q16" s="157"/>
      <c r="R16" s="158"/>
      <c r="S16" s="92"/>
    </row>
    <row r="17" spans="2:19" s="67" customFormat="1" ht="15" customHeight="1">
      <c r="B17" s="78" t="s">
        <v>136</v>
      </c>
      <c r="C17" s="88"/>
      <c r="D17" s="88" t="s">
        <v>243</v>
      </c>
      <c r="E17" s="134"/>
      <c r="F17" s="132"/>
      <c r="G17" s="132"/>
      <c r="H17" s="135"/>
      <c r="I17" s="135">
        <f t="shared" si="0"/>
        <v>0</v>
      </c>
      <c r="J17" s="134"/>
      <c r="K17" s="134"/>
      <c r="L17" s="28"/>
      <c r="M17" s="134"/>
      <c r="N17" s="134"/>
      <c r="O17" s="162"/>
      <c r="P17" s="156"/>
      <c r="Q17" s="90"/>
      <c r="R17" s="91"/>
      <c r="S17" s="92"/>
    </row>
    <row r="18" spans="2:19" s="67" customFormat="1" ht="15" customHeight="1">
      <c r="B18" s="78" t="s">
        <v>136</v>
      </c>
      <c r="C18" s="88"/>
      <c r="D18" s="88" t="s">
        <v>243</v>
      </c>
      <c r="E18" s="134"/>
      <c r="F18" s="132"/>
      <c r="G18" s="132"/>
      <c r="H18" s="135"/>
      <c r="I18" s="135">
        <f t="shared" si="0"/>
        <v>0</v>
      </c>
      <c r="J18" s="134"/>
      <c r="K18" s="134"/>
      <c r="L18" s="28"/>
      <c r="M18" s="134"/>
      <c r="N18" s="134"/>
      <c r="O18" s="162"/>
      <c r="P18" s="156"/>
      <c r="Q18" s="90"/>
      <c r="R18" s="159"/>
      <c r="S18" s="92"/>
    </row>
    <row r="19" spans="2:19" s="67" customFormat="1" ht="15" customHeight="1">
      <c r="B19" s="78" t="s">
        <v>136</v>
      </c>
      <c r="C19" s="88"/>
      <c r="D19" s="88" t="s">
        <v>243</v>
      </c>
      <c r="E19" s="134"/>
      <c r="F19" s="132"/>
      <c r="G19" s="132"/>
      <c r="H19" s="135"/>
      <c r="I19" s="135">
        <f t="shared" si="0"/>
        <v>0</v>
      </c>
      <c r="J19" s="134"/>
      <c r="K19" s="134"/>
      <c r="L19" s="28"/>
      <c r="M19" s="134"/>
      <c r="N19" s="134"/>
      <c r="O19" s="162"/>
      <c r="P19" s="156"/>
      <c r="Q19" s="90"/>
      <c r="R19" s="159"/>
      <c r="S19" s="92"/>
    </row>
    <row r="20" spans="2:19" s="67" customFormat="1" ht="15" customHeight="1">
      <c r="B20" s="78" t="s">
        <v>136</v>
      </c>
      <c r="C20" s="88"/>
      <c r="D20" s="88" t="s">
        <v>243</v>
      </c>
      <c r="E20" s="134"/>
      <c r="F20" s="132"/>
      <c r="G20" s="132"/>
      <c r="H20" s="135"/>
      <c r="I20" s="135">
        <f t="shared" si="0"/>
        <v>0</v>
      </c>
      <c r="J20" s="134"/>
      <c r="K20" s="134"/>
      <c r="L20" s="28"/>
      <c r="M20" s="134"/>
      <c r="N20" s="134"/>
      <c r="O20" s="162"/>
      <c r="P20" s="156"/>
      <c r="Q20" s="90"/>
      <c r="R20" s="159"/>
      <c r="S20" s="92"/>
    </row>
    <row r="21" spans="2:19" s="67" customFormat="1" ht="15" customHeight="1">
      <c r="B21" s="78" t="s">
        <v>136</v>
      </c>
      <c r="C21" s="88"/>
      <c r="D21" s="88" t="s">
        <v>243</v>
      </c>
      <c r="E21" s="134"/>
      <c r="F21" s="132"/>
      <c r="G21" s="132"/>
      <c r="H21" s="135"/>
      <c r="I21" s="135">
        <f t="shared" si="0"/>
        <v>0</v>
      </c>
      <c r="J21" s="134"/>
      <c r="K21" s="134"/>
      <c r="L21" s="28"/>
      <c r="M21" s="134"/>
      <c r="N21" s="134"/>
      <c r="O21" s="162"/>
      <c r="P21" s="156"/>
      <c r="Q21" s="90"/>
      <c r="R21" s="159"/>
      <c r="S21" s="92"/>
    </row>
    <row r="22" spans="2:19" s="67" customFormat="1" ht="15" customHeight="1">
      <c r="B22" s="69" t="s">
        <v>150</v>
      </c>
      <c r="C22" s="82"/>
      <c r="D22" s="82"/>
      <c r="E22" s="81"/>
      <c r="F22" s="79">
        <f>SUM(F12:F21)</f>
        <v>0</v>
      </c>
      <c r="G22" s="80"/>
      <c r="H22" s="80"/>
      <c r="I22" s="94">
        <f>SUM(I12:I21)</f>
        <v>0</v>
      </c>
      <c r="J22" s="81"/>
      <c r="K22" s="81"/>
      <c r="L22" s="95"/>
      <c r="M22" s="81"/>
      <c r="N22" s="81"/>
      <c r="O22" s="96"/>
      <c r="P22" s="97"/>
    </row>
    <row r="24" spans="2:19">
      <c r="E24" s="2" t="s">
        <v>237</v>
      </c>
    </row>
    <row r="25" spans="2:19">
      <c r="E25" s="2" t="s">
        <v>239</v>
      </c>
    </row>
    <row r="26" spans="2:19">
      <c r="E26" s="2" t="s">
        <v>41</v>
      </c>
    </row>
    <row r="27" spans="2:19">
      <c r="E27" s="2" t="s">
        <v>42</v>
      </c>
    </row>
    <row r="28" spans="2:19">
      <c r="E28" s="2" t="s">
        <v>43</v>
      </c>
    </row>
    <row r="29" spans="2:19">
      <c r="E29" s="2" t="s">
        <v>240</v>
      </c>
    </row>
    <row r="30" spans="2:19">
      <c r="E30" s="2" t="s">
        <v>241</v>
      </c>
    </row>
    <row r="36" spans="5:5">
      <c r="E36" s="3"/>
    </row>
    <row r="37" spans="5:5">
      <c r="E37" s="3"/>
    </row>
    <row r="38" spans="5:5">
      <c r="E38" s="3"/>
    </row>
    <row r="39" spans="5:5">
      <c r="E39" s="3"/>
    </row>
    <row r="40" spans="5:5">
      <c r="E40" s="3"/>
    </row>
    <row r="41" spans="5:5">
      <c r="E41" s="3"/>
    </row>
    <row r="42" spans="5:5">
      <c r="E42" s="3"/>
    </row>
    <row r="43" spans="5:5">
      <c r="E43" s="3"/>
    </row>
  </sheetData>
  <autoFilter ref="B11:P22" xr:uid="{00000000-0009-0000-0000-000003000000}"/>
  <phoneticPr fontId="1"/>
  <dataValidations count="2">
    <dataValidation type="list" allowBlank="1" showInputMessage="1" showErrorMessage="1" sqref="E10 E12:E21" xr:uid="{00000000-0002-0000-0300-000000000000}">
      <formula1>$E$25:$E$30</formula1>
    </dataValidation>
    <dataValidation type="list" allowBlank="1" showInputMessage="1" showErrorMessage="1" sqref="O10 O12:O21" xr:uid="{00000000-0002-0000-0300-000001000000}">
      <formula1>"◎,○,☆"</formula1>
    </dataValidation>
  </dataValidations>
  <printOptions horizontalCentered="1"/>
  <pageMargins left="0.55118110236220474" right="0.39370078740157483" top="0.74803149606299213" bottom="0.59055118110236227" header="0.31496062992125984" footer="0.31496062992125984"/>
  <pageSetup paperSize="8" scale="62"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市町村リスト!$B$3:$B$6</xm:f>
          </x14:formula1>
          <xm:sqref>C10 C12:C21</xm:sqref>
        </x14:dataValidation>
        <x14:dataValidation type="list" allowBlank="1" showInputMessage="1" showErrorMessage="1" xr:uid="{00000000-0002-0000-0300-000003000000}">
          <x14:formula1>
            <xm:f>市町村リスト!$C$3:$C$22</xm:f>
          </x14:formula1>
          <xm:sqref>H10 H12:H21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fitToPage="1"/>
  </sheetPr>
  <dimension ref="A1:S43"/>
  <sheetViews>
    <sheetView view="pageBreakPreview" zoomScaleNormal="100" zoomScaleSheetLayoutView="100" workbookViewId="0">
      <selection activeCell="B3" sqref="B3"/>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6.75" style="2" customWidth="1"/>
    <col min="9" max="9" width="9.5" style="2" bestFit="1" customWidth="1"/>
    <col min="10" max="10" width="21.125" style="2" customWidth="1"/>
    <col min="11" max="11" width="31.125" style="2" customWidth="1"/>
    <col min="12" max="12" width="10.25" style="2" customWidth="1"/>
    <col min="13" max="13" width="42.625" style="2" customWidth="1"/>
    <col min="14" max="14" width="43.25" style="2" customWidth="1"/>
    <col min="15" max="15" width="8.25" style="2" customWidth="1"/>
    <col min="16" max="16" width="39.25" style="2" customWidth="1"/>
    <col min="17" max="18" width="5.75" style="2" bestFit="1" customWidth="1"/>
    <col min="19" max="19" width="6.75" style="2" bestFit="1" customWidth="1"/>
    <col min="20" max="16384" width="2.25" style="2"/>
  </cols>
  <sheetData>
    <row r="1" spans="1:19" ht="17.25">
      <c r="B1" s="1" t="s">
        <v>228</v>
      </c>
      <c r="C1" s="1"/>
      <c r="D1" s="1"/>
      <c r="E1" s="1"/>
    </row>
    <row r="2" spans="1:19" ht="19.899999999999999" customHeight="1">
      <c r="B2" s="161" t="str">
        <f>'地密整備（様式１－１）'!B2</f>
        <v>令和９年度</v>
      </c>
      <c r="D2" s="161" t="s">
        <v>360</v>
      </c>
      <c r="F2" s="161"/>
      <c r="G2" s="161"/>
      <c r="H2" s="161"/>
      <c r="I2" s="161"/>
      <c r="J2" s="161"/>
      <c r="K2" s="161"/>
      <c r="L2" s="161"/>
      <c r="M2" s="161"/>
      <c r="N2" s="161"/>
      <c r="O2" s="161"/>
      <c r="P2" s="161"/>
    </row>
    <row r="3" spans="1:19" ht="19.899999999999999" customHeight="1">
      <c r="E3" s="137"/>
      <c r="F3" s="137"/>
      <c r="G3" s="137"/>
      <c r="H3" s="137"/>
      <c r="I3" s="137"/>
      <c r="J3" s="137"/>
      <c r="K3" s="137"/>
      <c r="L3" s="137"/>
      <c r="M3" s="137"/>
      <c r="N3" s="137"/>
      <c r="O3" s="137"/>
      <c r="P3" s="137"/>
    </row>
    <row r="4" spans="1:19" ht="19.899999999999999" customHeight="1">
      <c r="E4" s="137"/>
      <c r="F4" s="137"/>
      <c r="G4" s="137"/>
      <c r="H4" s="137"/>
      <c r="I4" s="137"/>
      <c r="J4" s="137"/>
      <c r="K4" s="137"/>
      <c r="L4" s="137"/>
      <c r="M4" s="137"/>
      <c r="N4" s="137"/>
      <c r="O4" s="137"/>
      <c r="P4" s="137"/>
    </row>
    <row r="5" spans="1:19" ht="19.899999999999999" customHeight="1">
      <c r="E5" s="137"/>
      <c r="F5" s="137"/>
      <c r="G5" s="137"/>
      <c r="H5" s="137"/>
      <c r="I5" s="137"/>
      <c r="J5" s="137"/>
      <c r="K5" s="137"/>
      <c r="L5" s="137"/>
      <c r="M5" s="137"/>
      <c r="N5" s="137"/>
      <c r="O5" s="137"/>
      <c r="P5" s="137"/>
    </row>
    <row r="6" spans="1:19" ht="19.899999999999999" customHeight="1">
      <c r="E6" s="137"/>
      <c r="F6" s="137"/>
      <c r="G6" s="137"/>
      <c r="H6" s="137"/>
      <c r="I6" s="137"/>
      <c r="J6" s="137"/>
      <c r="K6" s="137"/>
      <c r="L6" s="137"/>
      <c r="M6" s="137"/>
      <c r="N6" s="137"/>
      <c r="O6" s="137"/>
      <c r="P6" s="137"/>
    </row>
    <row r="7" spans="1:19" ht="19.899999999999999" customHeight="1">
      <c r="E7" s="137"/>
      <c r="F7" s="137"/>
      <c r="G7" s="137"/>
      <c r="H7" s="137"/>
      <c r="I7" s="137"/>
      <c r="J7" s="137"/>
      <c r="K7" s="137"/>
      <c r="L7" s="137"/>
      <c r="M7" s="137"/>
      <c r="N7" s="137"/>
      <c r="O7" s="137"/>
      <c r="P7" s="137"/>
    </row>
    <row r="8" spans="1:19" ht="19.899999999999999" customHeight="1">
      <c r="E8" s="137"/>
      <c r="F8" s="137"/>
      <c r="G8" s="137"/>
      <c r="H8" s="137"/>
      <c r="I8" s="137"/>
      <c r="J8" s="137"/>
      <c r="K8" s="137"/>
      <c r="L8" s="137"/>
      <c r="M8" s="137"/>
      <c r="N8" s="137"/>
      <c r="O8" s="137"/>
      <c r="P8" s="137"/>
    </row>
    <row r="10" spans="1:19" s="67" customFormat="1" ht="15" customHeight="1">
      <c r="A10" s="173" t="s">
        <v>209</v>
      </c>
      <c r="B10" s="78" t="s">
        <v>136</v>
      </c>
      <c r="C10" s="160"/>
      <c r="D10" s="165" t="s">
        <v>242</v>
      </c>
      <c r="E10" s="166" t="s">
        <v>238</v>
      </c>
      <c r="F10" s="167">
        <v>100</v>
      </c>
      <c r="G10" s="167">
        <v>5960</v>
      </c>
      <c r="H10" s="168">
        <v>100</v>
      </c>
      <c r="I10" s="168">
        <f>F10*G10*H10/100</f>
        <v>596000</v>
      </c>
      <c r="J10" s="166" t="s">
        <v>206</v>
      </c>
      <c r="K10" s="169" t="s">
        <v>207</v>
      </c>
      <c r="L10" s="170">
        <v>46113</v>
      </c>
      <c r="M10" s="166" t="s">
        <v>208</v>
      </c>
      <c r="N10" s="166"/>
      <c r="O10" s="171" t="s">
        <v>121</v>
      </c>
      <c r="P10" s="172" t="s">
        <v>211</v>
      </c>
    </row>
    <row r="11" spans="1:19" s="67" customFormat="1" ht="21.75" customHeight="1">
      <c r="B11" s="73" t="s">
        <v>135</v>
      </c>
      <c r="C11" s="73" t="s">
        <v>120</v>
      </c>
      <c r="D11" s="73" t="s">
        <v>198</v>
      </c>
      <c r="E11" s="73" t="s">
        <v>0</v>
      </c>
      <c r="F11" s="73" t="s">
        <v>7</v>
      </c>
      <c r="G11" s="73" t="s">
        <v>14</v>
      </c>
      <c r="H11" s="74" t="s">
        <v>301</v>
      </c>
      <c r="I11" s="74" t="s">
        <v>302</v>
      </c>
      <c r="J11" s="73" t="s">
        <v>49</v>
      </c>
      <c r="K11" s="73" t="s">
        <v>5</v>
      </c>
      <c r="L11" s="73" t="s">
        <v>212</v>
      </c>
      <c r="M11" s="73" t="s">
        <v>6</v>
      </c>
      <c r="N11" s="73" t="s">
        <v>38</v>
      </c>
      <c r="O11" s="74" t="s">
        <v>50</v>
      </c>
      <c r="P11" s="75" t="s">
        <v>210</v>
      </c>
    </row>
    <row r="12" spans="1:19" s="67" customFormat="1" ht="15" customHeight="1">
      <c r="B12" s="78" t="s">
        <v>136</v>
      </c>
      <c r="C12" s="88"/>
      <c r="D12" s="88"/>
      <c r="E12" s="134"/>
      <c r="F12" s="132"/>
      <c r="G12" s="132"/>
      <c r="H12" s="135"/>
      <c r="I12" s="135">
        <f t="shared" ref="I12:I21" si="0">F12*G12*H12/100</f>
        <v>0</v>
      </c>
      <c r="J12" s="134"/>
      <c r="K12" s="134"/>
      <c r="L12" s="28"/>
      <c r="M12" s="134"/>
      <c r="N12" s="134"/>
      <c r="O12" s="162"/>
      <c r="P12" s="85"/>
      <c r="Q12" s="89"/>
      <c r="R12" s="89"/>
      <c r="S12" s="89"/>
    </row>
    <row r="13" spans="1:19" s="67" customFormat="1" ht="15" customHeight="1">
      <c r="B13" s="78" t="s">
        <v>136</v>
      </c>
      <c r="C13" s="88"/>
      <c r="D13" s="88"/>
      <c r="E13" s="134"/>
      <c r="F13" s="132"/>
      <c r="G13" s="132"/>
      <c r="H13" s="135"/>
      <c r="I13" s="135">
        <f t="shared" si="0"/>
        <v>0</v>
      </c>
      <c r="J13" s="134"/>
      <c r="K13" s="134"/>
      <c r="L13" s="28"/>
      <c r="M13" s="134"/>
      <c r="N13" s="134"/>
      <c r="O13" s="162"/>
      <c r="P13" s="156"/>
      <c r="Q13" s="90"/>
      <c r="R13" s="91"/>
      <c r="S13" s="92"/>
    </row>
    <row r="14" spans="1:19" s="67" customFormat="1" ht="15" customHeight="1">
      <c r="B14" s="78" t="s">
        <v>136</v>
      </c>
      <c r="C14" s="88"/>
      <c r="D14" s="88"/>
      <c r="E14" s="134"/>
      <c r="F14" s="132"/>
      <c r="G14" s="132"/>
      <c r="H14" s="135"/>
      <c r="I14" s="135">
        <f t="shared" si="0"/>
        <v>0</v>
      </c>
      <c r="J14" s="134"/>
      <c r="K14" s="134"/>
      <c r="L14" s="28"/>
      <c r="M14" s="134"/>
      <c r="N14" s="134"/>
      <c r="O14" s="162"/>
      <c r="P14" s="156"/>
      <c r="Q14" s="90"/>
      <c r="R14" s="91"/>
      <c r="S14" s="92"/>
    </row>
    <row r="15" spans="1:19" s="67" customFormat="1" ht="15" customHeight="1">
      <c r="B15" s="78" t="s">
        <v>136</v>
      </c>
      <c r="C15" s="88"/>
      <c r="D15" s="88"/>
      <c r="E15" s="134"/>
      <c r="F15" s="132"/>
      <c r="G15" s="132"/>
      <c r="H15" s="135"/>
      <c r="I15" s="135">
        <f t="shared" si="0"/>
        <v>0</v>
      </c>
      <c r="J15" s="134"/>
      <c r="K15" s="134"/>
      <c r="L15" s="28"/>
      <c r="M15" s="134"/>
      <c r="N15" s="134"/>
      <c r="O15" s="162"/>
      <c r="P15" s="156"/>
      <c r="Q15" s="157"/>
      <c r="R15" s="158"/>
      <c r="S15" s="92"/>
    </row>
    <row r="16" spans="1:19" s="67" customFormat="1" ht="15" customHeight="1">
      <c r="B16" s="78" t="s">
        <v>136</v>
      </c>
      <c r="C16" s="88"/>
      <c r="D16" s="88"/>
      <c r="E16" s="134"/>
      <c r="F16" s="132"/>
      <c r="G16" s="132"/>
      <c r="H16" s="135"/>
      <c r="I16" s="135">
        <f t="shared" si="0"/>
        <v>0</v>
      </c>
      <c r="J16" s="134"/>
      <c r="K16" s="134"/>
      <c r="L16" s="28"/>
      <c r="M16" s="134"/>
      <c r="N16" s="134"/>
      <c r="O16" s="162"/>
      <c r="P16" s="156"/>
      <c r="Q16" s="157"/>
      <c r="R16" s="158"/>
      <c r="S16" s="92"/>
    </row>
    <row r="17" spans="2:19" s="67" customFormat="1" ht="15" customHeight="1">
      <c r="B17" s="78" t="s">
        <v>136</v>
      </c>
      <c r="C17" s="88"/>
      <c r="D17" s="88"/>
      <c r="E17" s="134"/>
      <c r="F17" s="132"/>
      <c r="G17" s="132"/>
      <c r="H17" s="135"/>
      <c r="I17" s="135">
        <f t="shared" si="0"/>
        <v>0</v>
      </c>
      <c r="J17" s="134"/>
      <c r="K17" s="134"/>
      <c r="L17" s="28"/>
      <c r="M17" s="134"/>
      <c r="N17" s="134"/>
      <c r="O17" s="162"/>
      <c r="P17" s="156"/>
      <c r="Q17" s="90"/>
      <c r="R17" s="91"/>
      <c r="S17" s="92"/>
    </row>
    <row r="18" spans="2:19" s="67" customFormat="1" ht="15" customHeight="1">
      <c r="B18" s="78" t="s">
        <v>136</v>
      </c>
      <c r="C18" s="88"/>
      <c r="D18" s="88"/>
      <c r="E18" s="134"/>
      <c r="F18" s="132"/>
      <c r="G18" s="132"/>
      <c r="H18" s="135"/>
      <c r="I18" s="135">
        <f t="shared" si="0"/>
        <v>0</v>
      </c>
      <c r="J18" s="134"/>
      <c r="K18" s="134"/>
      <c r="L18" s="28"/>
      <c r="M18" s="134"/>
      <c r="N18" s="134"/>
      <c r="O18" s="162"/>
      <c r="P18" s="156"/>
      <c r="Q18" s="90"/>
      <c r="R18" s="159"/>
      <c r="S18" s="92"/>
    </row>
    <row r="19" spans="2:19" s="67" customFormat="1" ht="15" customHeight="1">
      <c r="B19" s="78" t="s">
        <v>136</v>
      </c>
      <c r="C19" s="88"/>
      <c r="D19" s="88"/>
      <c r="E19" s="134"/>
      <c r="F19" s="132"/>
      <c r="G19" s="132"/>
      <c r="H19" s="135"/>
      <c r="I19" s="135">
        <f t="shared" si="0"/>
        <v>0</v>
      </c>
      <c r="J19" s="134"/>
      <c r="K19" s="134"/>
      <c r="L19" s="28"/>
      <c r="M19" s="134"/>
      <c r="N19" s="134"/>
      <c r="O19" s="162"/>
      <c r="P19" s="156"/>
      <c r="Q19" s="90"/>
      <c r="R19" s="159"/>
      <c r="S19" s="92"/>
    </row>
    <row r="20" spans="2:19" s="67" customFormat="1" ht="15" customHeight="1">
      <c r="B20" s="78" t="s">
        <v>136</v>
      </c>
      <c r="C20" s="88"/>
      <c r="D20" s="88"/>
      <c r="E20" s="134"/>
      <c r="F20" s="132"/>
      <c r="G20" s="132"/>
      <c r="H20" s="135"/>
      <c r="I20" s="135">
        <f t="shared" si="0"/>
        <v>0</v>
      </c>
      <c r="J20" s="134"/>
      <c r="K20" s="134"/>
      <c r="L20" s="28"/>
      <c r="M20" s="134"/>
      <c r="N20" s="134"/>
      <c r="O20" s="162"/>
      <c r="P20" s="156"/>
      <c r="Q20" s="90"/>
      <c r="R20" s="159"/>
      <c r="S20" s="92"/>
    </row>
    <row r="21" spans="2:19" s="67" customFormat="1" ht="15" customHeight="1">
      <c r="B21" s="78" t="s">
        <v>136</v>
      </c>
      <c r="C21" s="88"/>
      <c r="D21" s="88"/>
      <c r="E21" s="134"/>
      <c r="F21" s="132"/>
      <c r="G21" s="132"/>
      <c r="H21" s="135"/>
      <c r="I21" s="135">
        <f t="shared" si="0"/>
        <v>0</v>
      </c>
      <c r="J21" s="134"/>
      <c r="K21" s="134"/>
      <c r="L21" s="28"/>
      <c r="M21" s="134"/>
      <c r="N21" s="134"/>
      <c r="O21" s="162"/>
      <c r="P21" s="156"/>
      <c r="Q21" s="90"/>
      <c r="R21" s="159"/>
      <c r="S21" s="92"/>
    </row>
    <row r="22" spans="2:19" s="67" customFormat="1" ht="15" customHeight="1">
      <c r="B22" s="69" t="s">
        <v>150</v>
      </c>
      <c r="C22" s="82"/>
      <c r="D22" s="82"/>
      <c r="E22" s="81"/>
      <c r="F22" s="79">
        <f>SUM(F12:F21)</f>
        <v>0</v>
      </c>
      <c r="G22" s="80"/>
      <c r="H22" s="80"/>
      <c r="I22" s="94">
        <f>SUM(I12:I21)</f>
        <v>0</v>
      </c>
      <c r="J22" s="81"/>
      <c r="K22" s="81"/>
      <c r="L22" s="95"/>
      <c r="M22" s="81"/>
      <c r="N22" s="81"/>
      <c r="O22" s="96"/>
      <c r="P22" s="97"/>
    </row>
    <row r="24" spans="2:19">
      <c r="E24" s="2" t="s">
        <v>244</v>
      </c>
    </row>
    <row r="25" spans="2:19">
      <c r="E25" s="2" t="s">
        <v>239</v>
      </c>
    </row>
    <row r="26" spans="2:19">
      <c r="E26" s="2" t="s">
        <v>41</v>
      </c>
    </row>
    <row r="27" spans="2:19">
      <c r="E27" s="2" t="s">
        <v>42</v>
      </c>
    </row>
    <row r="28" spans="2:19">
      <c r="E28" s="2" t="s">
        <v>43</v>
      </c>
    </row>
    <row r="29" spans="2:19">
      <c r="E29" s="2" t="s">
        <v>240</v>
      </c>
    </row>
    <row r="30" spans="2:19">
      <c r="E30" s="2" t="s">
        <v>241</v>
      </c>
    </row>
    <row r="36" spans="5:5">
      <c r="E36" s="3"/>
    </row>
    <row r="37" spans="5:5">
      <c r="E37" s="3"/>
    </row>
    <row r="38" spans="5:5">
      <c r="E38" s="3"/>
    </row>
    <row r="39" spans="5:5">
      <c r="E39" s="3"/>
    </row>
    <row r="40" spans="5:5">
      <c r="E40" s="3"/>
    </row>
    <row r="41" spans="5:5">
      <c r="E41" s="3"/>
    </row>
    <row r="42" spans="5:5">
      <c r="E42" s="3"/>
    </row>
    <row r="43" spans="5:5">
      <c r="E43" s="3"/>
    </row>
  </sheetData>
  <autoFilter ref="B11:P22" xr:uid="{00000000-0009-0000-0000-000004000000}"/>
  <phoneticPr fontId="1"/>
  <dataValidations count="3">
    <dataValidation type="list" allowBlank="1" showInputMessage="1" showErrorMessage="1" sqref="O10 O12:O21" xr:uid="{00000000-0002-0000-0400-000000000000}">
      <formula1>"◎,○,☆"</formula1>
    </dataValidation>
    <dataValidation type="list" allowBlank="1" showInputMessage="1" showErrorMessage="1" sqref="E10 E12:E21" xr:uid="{00000000-0002-0000-0400-000001000000}">
      <formula1>$E$25:$E$30</formula1>
    </dataValidation>
    <dataValidation type="list" allowBlank="1" showInputMessage="1" showErrorMessage="1" sqref="D10 D12:D21" xr:uid="{00000000-0002-0000-0400-000002000000}">
      <formula1>"移転改築,現地改築"</formula1>
    </dataValidation>
  </dataValidations>
  <printOptions horizontalCentered="1"/>
  <pageMargins left="0.55118110236220474" right="0.39370078740157483" top="0.74803149606299213" bottom="0.59055118110236227" header="0.31496062992125984" footer="0.31496062992125984"/>
  <pageSetup paperSize="8" scale="62"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市町村リスト!$B$3:$B$6</xm:f>
          </x14:formula1>
          <xm:sqref>C10 C12:C21</xm:sqref>
        </x14:dataValidation>
        <x14:dataValidation type="list" allowBlank="1" showInputMessage="1" showErrorMessage="1" xr:uid="{00000000-0002-0000-0400-000004000000}">
          <x14:formula1>
            <xm:f>市町村リスト!$C$3:$C$22</xm:f>
          </x14:formula1>
          <xm:sqref>H10 H12:H21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0239E-AC11-44A0-8458-250092CB9E02}">
  <sheetPr>
    <tabColor theme="5" tint="0.79998168889431442"/>
    <pageSetUpPr fitToPage="1"/>
  </sheetPr>
  <dimension ref="A1:S50"/>
  <sheetViews>
    <sheetView view="pageBreakPreview" topLeftCell="A3" zoomScaleNormal="100" zoomScaleSheetLayoutView="100" workbookViewId="0">
      <selection activeCell="I34" sqref="I34"/>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6.75" style="2" customWidth="1"/>
    <col min="9" max="9" width="9.5" style="2" bestFit="1" customWidth="1"/>
    <col min="10" max="10" width="9.5" style="2" customWidth="1"/>
    <col min="11" max="11" width="21.125" style="2" customWidth="1"/>
    <col min="12" max="12" width="31.125" style="2" customWidth="1"/>
    <col min="13" max="14" width="10.25" style="2" customWidth="1"/>
    <col min="15" max="15" width="42.625" style="2" customWidth="1"/>
    <col min="16" max="16" width="43.25" style="2" customWidth="1"/>
    <col min="17" max="18" width="5.75" style="2" bestFit="1" customWidth="1"/>
    <col min="19" max="19" width="6.75" style="2" bestFit="1" customWidth="1"/>
    <col min="20" max="16384" width="2.25" style="2"/>
  </cols>
  <sheetData>
    <row r="1" spans="1:19" ht="17.25">
      <c r="B1" s="1" t="s">
        <v>306</v>
      </c>
      <c r="C1" s="1"/>
      <c r="D1" s="1"/>
      <c r="E1" s="1"/>
    </row>
    <row r="2" spans="1:19" ht="19.899999999999999" customHeight="1">
      <c r="B2" s="264" t="str">
        <f>'地密整備（様式１－１）'!B2</f>
        <v>令和９年度</v>
      </c>
      <c r="D2" s="264" t="s">
        <v>361</v>
      </c>
      <c r="F2" s="264"/>
      <c r="G2" s="264"/>
      <c r="H2" s="264"/>
      <c r="I2" s="264"/>
      <c r="J2" s="264"/>
      <c r="K2" s="264"/>
      <c r="L2" s="264"/>
      <c r="M2" s="264"/>
      <c r="N2" s="264"/>
      <c r="O2" s="264"/>
      <c r="P2" s="264"/>
    </row>
    <row r="3" spans="1:19" ht="19.899999999999999" customHeight="1">
      <c r="E3" s="137"/>
      <c r="F3" s="137"/>
      <c r="G3" s="137"/>
      <c r="H3" s="137"/>
      <c r="I3" s="137"/>
      <c r="J3" s="137"/>
      <c r="K3" s="137"/>
      <c r="L3" s="137"/>
      <c r="M3" s="137"/>
      <c r="N3" s="137"/>
      <c r="O3" s="137"/>
      <c r="P3" s="137"/>
    </row>
    <row r="4" spans="1:19" ht="19.899999999999999" customHeight="1">
      <c r="E4" s="137"/>
      <c r="F4" s="137"/>
      <c r="G4" s="137"/>
      <c r="H4" s="137"/>
      <c r="I4" s="137"/>
      <c r="J4" s="137"/>
      <c r="K4" s="137"/>
      <c r="L4" s="137"/>
      <c r="M4" s="137"/>
      <c r="N4" s="137"/>
      <c r="O4" s="137"/>
      <c r="P4" s="137"/>
    </row>
    <row r="5" spans="1:19" ht="19.899999999999999" customHeight="1">
      <c r="E5" s="137"/>
      <c r="F5" s="137"/>
      <c r="G5" s="137"/>
      <c r="H5" s="137"/>
      <c r="I5" s="137"/>
      <c r="J5" s="137"/>
      <c r="K5" s="137"/>
      <c r="L5" s="137"/>
      <c r="M5" s="137"/>
      <c r="N5" s="137"/>
      <c r="O5" s="137"/>
      <c r="P5" s="137"/>
    </row>
    <row r="6" spans="1:19" ht="19.899999999999999" customHeight="1">
      <c r="E6" s="137"/>
      <c r="F6" s="137"/>
      <c r="G6" s="137"/>
      <c r="H6" s="137"/>
      <c r="I6" s="137"/>
      <c r="J6" s="137"/>
      <c r="K6" s="137"/>
      <c r="L6" s="137"/>
      <c r="M6" s="137"/>
      <c r="N6" s="137"/>
      <c r="O6" s="137"/>
      <c r="P6" s="137"/>
    </row>
    <row r="7" spans="1:19" ht="19.899999999999999" customHeight="1">
      <c r="E7" s="137"/>
      <c r="F7" s="137"/>
      <c r="G7" s="137"/>
      <c r="H7" s="137"/>
      <c r="I7" s="137"/>
      <c r="J7" s="137"/>
      <c r="K7" s="137"/>
      <c r="L7" s="137"/>
      <c r="M7" s="137"/>
      <c r="N7" s="137"/>
      <c r="O7" s="137"/>
      <c r="P7" s="137"/>
    </row>
    <row r="8" spans="1:19" ht="19.899999999999999" customHeight="1">
      <c r="E8" s="137"/>
      <c r="F8" s="137"/>
      <c r="G8" s="137"/>
      <c r="H8" s="137"/>
      <c r="I8" s="137"/>
      <c r="J8" s="137"/>
      <c r="K8" s="137"/>
      <c r="L8" s="137"/>
      <c r="M8" s="137"/>
      <c r="N8" s="137"/>
      <c r="O8" s="137"/>
      <c r="P8" s="137"/>
    </row>
    <row r="9" spans="1:19" ht="34.5" customHeight="1"/>
    <row r="10" spans="1:19" s="67" customFormat="1" ht="15" customHeight="1">
      <c r="A10" s="173" t="s">
        <v>209</v>
      </c>
      <c r="B10" s="78" t="s">
        <v>136</v>
      </c>
      <c r="C10" s="160"/>
      <c r="D10" s="165" t="s">
        <v>308</v>
      </c>
      <c r="E10" s="166" t="s">
        <v>110</v>
      </c>
      <c r="F10" s="167">
        <v>29</v>
      </c>
      <c r="G10" s="167">
        <v>5960</v>
      </c>
      <c r="H10" s="168">
        <v>100</v>
      </c>
      <c r="I10" s="168">
        <f>F10*G10*H10/100</f>
        <v>172840</v>
      </c>
      <c r="J10" s="168" t="s">
        <v>295</v>
      </c>
      <c r="K10" s="166" t="s">
        <v>206</v>
      </c>
      <c r="L10" s="169" t="s">
        <v>207</v>
      </c>
      <c r="M10" s="170">
        <v>46478</v>
      </c>
      <c r="N10" s="170" t="s">
        <v>298</v>
      </c>
      <c r="O10" s="166" t="s">
        <v>208</v>
      </c>
      <c r="P10" s="166" t="s">
        <v>299</v>
      </c>
    </row>
    <row r="11" spans="1:19" s="67" customFormat="1" ht="21.75" customHeight="1">
      <c r="B11" s="73" t="s">
        <v>135</v>
      </c>
      <c r="C11" s="73" t="s">
        <v>120</v>
      </c>
      <c r="D11" s="73" t="s">
        <v>198</v>
      </c>
      <c r="E11" s="73" t="s">
        <v>0</v>
      </c>
      <c r="F11" s="73" t="s">
        <v>7</v>
      </c>
      <c r="G11" s="73" t="s">
        <v>14</v>
      </c>
      <c r="H11" s="74" t="s">
        <v>301</v>
      </c>
      <c r="I11" s="74" t="s">
        <v>302</v>
      </c>
      <c r="J11" s="74" t="s">
        <v>293</v>
      </c>
      <c r="K11" s="73" t="s">
        <v>49</v>
      </c>
      <c r="L11" s="73" t="s">
        <v>5</v>
      </c>
      <c r="M11" s="73" t="s">
        <v>212</v>
      </c>
      <c r="N11" s="84" t="s">
        <v>307</v>
      </c>
      <c r="O11" s="73" t="s">
        <v>220</v>
      </c>
      <c r="P11" s="73" t="s">
        <v>38</v>
      </c>
    </row>
    <row r="12" spans="1:19" s="67" customFormat="1" ht="15" customHeight="1">
      <c r="B12" s="78" t="s">
        <v>136</v>
      </c>
      <c r="C12" s="265"/>
      <c r="D12" s="265" t="s">
        <v>308</v>
      </c>
      <c r="E12" s="266"/>
      <c r="F12" s="267"/>
      <c r="G12" s="267"/>
      <c r="H12" s="268"/>
      <c r="I12" s="268">
        <f t="shared" ref="I12:I21" si="0">F12*G12*H12/100</f>
        <v>0</v>
      </c>
      <c r="J12" s="268"/>
      <c r="K12" s="266"/>
      <c r="L12" s="266"/>
      <c r="M12" s="269"/>
      <c r="N12" s="269"/>
      <c r="O12" s="266"/>
      <c r="P12" s="266"/>
      <c r="Q12" s="89"/>
      <c r="R12" s="89"/>
      <c r="S12" s="89"/>
    </row>
    <row r="13" spans="1:19" s="67" customFormat="1" ht="15" customHeight="1">
      <c r="B13" s="78" t="s">
        <v>136</v>
      </c>
      <c r="C13" s="265"/>
      <c r="D13" s="265" t="s">
        <v>308</v>
      </c>
      <c r="E13" s="266"/>
      <c r="F13" s="267"/>
      <c r="G13" s="267"/>
      <c r="H13" s="268"/>
      <c r="I13" s="268">
        <f t="shared" si="0"/>
        <v>0</v>
      </c>
      <c r="J13" s="268"/>
      <c r="K13" s="266"/>
      <c r="L13" s="266"/>
      <c r="M13" s="269"/>
      <c r="N13" s="269"/>
      <c r="O13" s="266"/>
      <c r="P13" s="266"/>
      <c r="Q13" s="90"/>
      <c r="R13" s="270"/>
      <c r="S13" s="271"/>
    </row>
    <row r="14" spans="1:19" s="67" customFormat="1" ht="15" customHeight="1">
      <c r="B14" s="78" t="s">
        <v>136</v>
      </c>
      <c r="C14" s="265"/>
      <c r="D14" s="265" t="s">
        <v>308</v>
      </c>
      <c r="E14" s="266"/>
      <c r="F14" s="267"/>
      <c r="G14" s="267"/>
      <c r="H14" s="268"/>
      <c r="I14" s="268">
        <f t="shared" si="0"/>
        <v>0</v>
      </c>
      <c r="J14" s="268"/>
      <c r="K14" s="266"/>
      <c r="L14" s="266"/>
      <c r="M14" s="269"/>
      <c r="N14" s="269"/>
      <c r="O14" s="266"/>
      <c r="P14" s="266"/>
      <c r="Q14" s="90"/>
      <c r="R14" s="270"/>
      <c r="S14" s="271"/>
    </row>
    <row r="15" spans="1:19" s="67" customFormat="1" ht="15" customHeight="1">
      <c r="B15" s="78" t="s">
        <v>136</v>
      </c>
      <c r="C15" s="265"/>
      <c r="D15" s="265" t="s">
        <v>308</v>
      </c>
      <c r="E15" s="266"/>
      <c r="F15" s="267"/>
      <c r="G15" s="267"/>
      <c r="H15" s="268"/>
      <c r="I15" s="268">
        <f t="shared" si="0"/>
        <v>0</v>
      </c>
      <c r="J15" s="268"/>
      <c r="K15" s="266"/>
      <c r="L15" s="266"/>
      <c r="M15" s="269"/>
      <c r="N15" s="269"/>
      <c r="O15" s="266"/>
      <c r="P15" s="266"/>
      <c r="Q15" s="272"/>
      <c r="R15" s="158"/>
      <c r="S15" s="271"/>
    </row>
    <row r="16" spans="1:19" s="67" customFormat="1" ht="15" customHeight="1">
      <c r="B16" s="78" t="s">
        <v>136</v>
      </c>
      <c r="C16" s="265"/>
      <c r="D16" s="265" t="s">
        <v>308</v>
      </c>
      <c r="E16" s="266"/>
      <c r="F16" s="267"/>
      <c r="G16" s="267"/>
      <c r="H16" s="268"/>
      <c r="I16" s="268">
        <f t="shared" si="0"/>
        <v>0</v>
      </c>
      <c r="J16" s="268"/>
      <c r="K16" s="266"/>
      <c r="L16" s="266"/>
      <c r="M16" s="269"/>
      <c r="N16" s="269"/>
      <c r="O16" s="266"/>
      <c r="P16" s="266"/>
      <c r="Q16" s="272"/>
      <c r="R16" s="158"/>
      <c r="S16" s="271"/>
    </row>
    <row r="17" spans="2:19" s="67" customFormat="1" ht="15" customHeight="1">
      <c r="B17" s="78" t="s">
        <v>136</v>
      </c>
      <c r="C17" s="265"/>
      <c r="D17" s="265" t="s">
        <v>308</v>
      </c>
      <c r="E17" s="266"/>
      <c r="F17" s="267"/>
      <c r="G17" s="267"/>
      <c r="H17" s="268"/>
      <c r="I17" s="268">
        <f t="shared" si="0"/>
        <v>0</v>
      </c>
      <c r="J17" s="268"/>
      <c r="K17" s="266"/>
      <c r="L17" s="266"/>
      <c r="M17" s="269"/>
      <c r="N17" s="269"/>
      <c r="O17" s="266"/>
      <c r="P17" s="266"/>
      <c r="Q17" s="90"/>
      <c r="R17" s="270"/>
      <c r="S17" s="271"/>
    </row>
    <row r="18" spans="2:19" s="67" customFormat="1" ht="15" customHeight="1">
      <c r="B18" s="78" t="s">
        <v>136</v>
      </c>
      <c r="C18" s="265"/>
      <c r="D18" s="265" t="s">
        <v>308</v>
      </c>
      <c r="E18" s="266"/>
      <c r="F18" s="267"/>
      <c r="G18" s="267"/>
      <c r="H18" s="268"/>
      <c r="I18" s="268">
        <f t="shared" si="0"/>
        <v>0</v>
      </c>
      <c r="J18" s="268"/>
      <c r="K18" s="266"/>
      <c r="L18" s="266"/>
      <c r="M18" s="269"/>
      <c r="N18" s="269"/>
      <c r="O18" s="266"/>
      <c r="P18" s="266"/>
      <c r="Q18" s="90"/>
      <c r="R18" s="273"/>
      <c r="S18" s="271"/>
    </row>
    <row r="19" spans="2:19" s="67" customFormat="1" ht="15" customHeight="1">
      <c r="B19" s="78" t="s">
        <v>136</v>
      </c>
      <c r="C19" s="265"/>
      <c r="D19" s="265" t="s">
        <v>308</v>
      </c>
      <c r="E19" s="266"/>
      <c r="F19" s="267"/>
      <c r="G19" s="267"/>
      <c r="H19" s="268"/>
      <c r="I19" s="268">
        <f t="shared" si="0"/>
        <v>0</v>
      </c>
      <c r="J19" s="268"/>
      <c r="K19" s="266"/>
      <c r="L19" s="266"/>
      <c r="M19" s="269"/>
      <c r="N19" s="269"/>
      <c r="O19" s="266"/>
      <c r="P19" s="266"/>
      <c r="Q19" s="90"/>
      <c r="R19" s="273"/>
      <c r="S19" s="271"/>
    </row>
    <row r="20" spans="2:19" s="67" customFormat="1" ht="15" customHeight="1">
      <c r="B20" s="78" t="s">
        <v>136</v>
      </c>
      <c r="C20" s="265"/>
      <c r="D20" s="265" t="s">
        <v>308</v>
      </c>
      <c r="E20" s="266"/>
      <c r="F20" s="267"/>
      <c r="G20" s="267"/>
      <c r="H20" s="268"/>
      <c r="I20" s="268">
        <f t="shared" si="0"/>
        <v>0</v>
      </c>
      <c r="J20" s="268"/>
      <c r="K20" s="266"/>
      <c r="L20" s="266"/>
      <c r="M20" s="269"/>
      <c r="N20" s="269"/>
      <c r="O20" s="266"/>
      <c r="P20" s="266"/>
      <c r="Q20" s="90"/>
      <c r="R20" s="273"/>
      <c r="S20" s="271"/>
    </row>
    <row r="21" spans="2:19" s="67" customFormat="1" ht="15" customHeight="1">
      <c r="B21" s="78" t="s">
        <v>136</v>
      </c>
      <c r="C21" s="265"/>
      <c r="D21" s="265" t="s">
        <v>308</v>
      </c>
      <c r="E21" s="266"/>
      <c r="F21" s="267"/>
      <c r="G21" s="267"/>
      <c r="H21" s="268"/>
      <c r="I21" s="268">
        <f t="shared" si="0"/>
        <v>0</v>
      </c>
      <c r="J21" s="268"/>
      <c r="K21" s="266"/>
      <c r="L21" s="266"/>
      <c r="M21" s="269"/>
      <c r="N21" s="269"/>
      <c r="O21" s="266"/>
      <c r="P21" s="266"/>
      <c r="Q21" s="90"/>
      <c r="R21" s="273"/>
      <c r="S21" s="271"/>
    </row>
    <row r="22" spans="2:19" s="67" customFormat="1" ht="15" customHeight="1">
      <c r="B22" s="69" t="s">
        <v>150</v>
      </c>
      <c r="C22" s="82"/>
      <c r="D22" s="82"/>
      <c r="E22" s="81"/>
      <c r="F22" s="79">
        <f>SUM(F12:F21)</f>
        <v>0</v>
      </c>
      <c r="G22" s="80"/>
      <c r="H22" s="80"/>
      <c r="I22" s="94">
        <f>SUM(I12:I21)</f>
        <v>0</v>
      </c>
      <c r="J22" s="80"/>
      <c r="K22" s="81"/>
      <c r="L22" s="81"/>
      <c r="M22" s="274"/>
      <c r="N22" s="274"/>
      <c r="O22" s="81"/>
      <c r="P22" s="81"/>
    </row>
    <row r="24" spans="2:19" ht="6" customHeight="1"/>
    <row r="26" spans="2:19">
      <c r="E26" s="2" t="s">
        <v>309</v>
      </c>
    </row>
    <row r="28" spans="2:19">
      <c r="E28" s="298" t="s">
        <v>110</v>
      </c>
    </row>
    <row r="29" spans="2:19">
      <c r="E29" s="298" t="s">
        <v>22</v>
      </c>
    </row>
    <row r="30" spans="2:19">
      <c r="E30" s="298" t="s">
        <v>46</v>
      </c>
    </row>
    <row r="31" spans="2:19">
      <c r="E31" s="298" t="s">
        <v>25</v>
      </c>
    </row>
    <row r="32" spans="2:19">
      <c r="E32" s="298" t="s">
        <v>45</v>
      </c>
    </row>
    <row r="33" spans="5:5">
      <c r="E33" s="298" t="s">
        <v>26</v>
      </c>
    </row>
    <row r="34" spans="5:5">
      <c r="E34" s="298" t="s">
        <v>27</v>
      </c>
    </row>
    <row r="35" spans="5:5">
      <c r="E35" s="298" t="s">
        <v>28</v>
      </c>
    </row>
    <row r="36" spans="5:5">
      <c r="E36" s="298" t="s">
        <v>29</v>
      </c>
    </row>
    <row r="37" spans="5:5">
      <c r="E37" s="298" t="s">
        <v>30</v>
      </c>
    </row>
    <row r="38" spans="5:5">
      <c r="E38" s="298" t="s">
        <v>31</v>
      </c>
    </row>
    <row r="39" spans="5:5">
      <c r="E39" s="3" t="s">
        <v>32</v>
      </c>
    </row>
    <row r="40" spans="5:5">
      <c r="E40" s="3" t="s">
        <v>33</v>
      </c>
    </row>
    <row r="41" spans="5:5">
      <c r="E41" s="3" t="s">
        <v>34</v>
      </c>
    </row>
    <row r="42" spans="5:5">
      <c r="E42" s="3" t="s">
        <v>35</v>
      </c>
    </row>
    <row r="43" spans="5:5">
      <c r="E43" s="3" t="s">
        <v>36</v>
      </c>
    </row>
    <row r="44" spans="5:5">
      <c r="E44" s="3" t="s">
        <v>111</v>
      </c>
    </row>
    <row r="45" spans="5:5">
      <c r="E45" s="2" t="s">
        <v>239</v>
      </c>
    </row>
    <row r="46" spans="5:5">
      <c r="E46" s="2" t="s">
        <v>41</v>
      </c>
    </row>
    <row r="47" spans="5:5">
      <c r="E47" s="2" t="s">
        <v>42</v>
      </c>
    </row>
    <row r="48" spans="5:5">
      <c r="E48" s="2" t="s">
        <v>43</v>
      </c>
    </row>
    <row r="49" spans="5:5">
      <c r="E49" s="2" t="s">
        <v>240</v>
      </c>
    </row>
    <row r="50" spans="5:5">
      <c r="E50" s="2" t="s">
        <v>241</v>
      </c>
    </row>
  </sheetData>
  <autoFilter ref="B11:P22" xr:uid="{00000000-0009-0000-0000-000005000000}"/>
  <phoneticPr fontId="1"/>
  <dataValidations count="1">
    <dataValidation type="list" allowBlank="1" showInputMessage="1" showErrorMessage="1" sqref="E10 E12:E21" xr:uid="{9C63CA20-AA8E-4551-8D5E-DCABD1A83BDB}">
      <formula1>$E$28:$E$50</formula1>
    </dataValidation>
  </dataValidations>
  <printOptions horizontalCentered="1"/>
  <pageMargins left="0.55118110236220474" right="0.39370078740157483" top="0.74803149606299213" bottom="0.59055118110236227" header="0.31496062992125984" footer="0.31496062992125984"/>
  <pageSetup paperSize="8" scale="69" fitToHeight="0" orientation="landscape"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3BF32-170D-4FCF-9F09-D84021CB6475}">
  <sheetPr>
    <tabColor theme="5" tint="0.79998168889431442"/>
    <pageSetUpPr fitToPage="1"/>
  </sheetPr>
  <dimension ref="A1:T44"/>
  <sheetViews>
    <sheetView view="pageBreakPreview" topLeftCell="A12" zoomScaleNormal="100" zoomScaleSheetLayoutView="100" workbookViewId="0">
      <selection activeCell="L33" sqref="L33"/>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6.75" style="2" customWidth="1"/>
    <col min="9" max="9" width="9.5" style="2" bestFit="1" customWidth="1"/>
    <col min="10" max="10" width="9.5" style="2" customWidth="1"/>
    <col min="11" max="11" width="21.125" style="2" customWidth="1"/>
    <col min="12" max="13" width="31.125" style="2" customWidth="1"/>
    <col min="14" max="15" width="10.25" style="2" customWidth="1"/>
    <col min="16" max="16" width="42.625" style="2" customWidth="1"/>
    <col min="17" max="17" width="43.25" style="2" customWidth="1"/>
    <col min="18" max="19" width="5.75" style="2" bestFit="1" customWidth="1"/>
    <col min="20" max="20" width="6.75" style="2" bestFit="1" customWidth="1"/>
    <col min="21" max="16384" width="2.25" style="2"/>
  </cols>
  <sheetData>
    <row r="1" spans="1:20" ht="17.25">
      <c r="B1" s="1" t="s">
        <v>310</v>
      </c>
      <c r="C1" s="1"/>
      <c r="D1" s="1"/>
      <c r="E1" s="1"/>
    </row>
    <row r="2" spans="1:20" ht="19.899999999999999" customHeight="1">
      <c r="B2" s="264" t="str">
        <f>'地密整備（様式１－１）'!B2</f>
        <v>令和９年度</v>
      </c>
      <c r="D2" s="264" t="s">
        <v>362</v>
      </c>
      <c r="F2" s="264"/>
      <c r="G2" s="264"/>
      <c r="H2" s="264"/>
      <c r="I2" s="264"/>
      <c r="J2" s="264"/>
      <c r="K2" s="264"/>
      <c r="L2" s="264"/>
      <c r="M2" s="264"/>
      <c r="N2" s="264"/>
      <c r="O2" s="264"/>
      <c r="P2" s="264"/>
      <c r="Q2" s="264"/>
    </row>
    <row r="3" spans="1:20" ht="19.899999999999999" customHeight="1">
      <c r="E3" s="137"/>
      <c r="F3" s="137"/>
      <c r="G3" s="137"/>
      <c r="H3" s="137"/>
      <c r="I3" s="137"/>
      <c r="J3" s="137"/>
      <c r="K3" s="137"/>
      <c r="L3" s="137"/>
      <c r="M3" s="137"/>
      <c r="N3" s="137"/>
      <c r="O3" s="137"/>
      <c r="P3" s="137"/>
      <c r="Q3" s="137"/>
    </row>
    <row r="4" spans="1:20" ht="19.899999999999999" customHeight="1">
      <c r="E4" s="137"/>
      <c r="F4" s="137"/>
      <c r="G4" s="137"/>
      <c r="H4" s="137"/>
      <c r="I4" s="137"/>
      <c r="J4" s="137"/>
      <c r="K4" s="137"/>
      <c r="L4" s="137"/>
      <c r="M4" s="137"/>
      <c r="N4" s="137"/>
      <c r="O4" s="137"/>
      <c r="P4" s="137"/>
      <c r="Q4" s="137"/>
    </row>
    <row r="5" spans="1:20" ht="19.899999999999999" customHeight="1">
      <c r="E5" s="137"/>
      <c r="F5" s="137"/>
      <c r="G5" s="137"/>
      <c r="H5" s="137"/>
      <c r="I5" s="137"/>
      <c r="J5" s="137"/>
      <c r="K5" s="137"/>
      <c r="L5" s="137"/>
      <c r="M5" s="137"/>
      <c r="N5" s="137"/>
      <c r="O5" s="137"/>
      <c r="P5" s="137"/>
      <c r="Q5" s="137"/>
    </row>
    <row r="6" spans="1:20" ht="19.899999999999999" customHeight="1">
      <c r="E6" s="137"/>
      <c r="F6" s="137"/>
      <c r="G6" s="137"/>
      <c r="H6" s="137"/>
      <c r="I6" s="137"/>
      <c r="J6" s="137"/>
      <c r="K6" s="137"/>
      <c r="L6" s="137"/>
      <c r="M6" s="137"/>
      <c r="N6" s="137"/>
      <c r="O6" s="137"/>
      <c r="P6" s="137"/>
      <c r="Q6" s="137"/>
    </row>
    <row r="7" spans="1:20" ht="19.899999999999999" customHeight="1">
      <c r="E7" s="137"/>
      <c r="F7" s="137"/>
      <c r="G7" s="137"/>
      <c r="H7" s="137"/>
      <c r="I7" s="137"/>
      <c r="J7" s="137"/>
      <c r="K7" s="137"/>
      <c r="L7" s="137"/>
      <c r="M7" s="137"/>
      <c r="N7" s="137"/>
      <c r="O7" s="137"/>
      <c r="P7" s="137"/>
      <c r="Q7" s="137"/>
    </row>
    <row r="8" spans="1:20" ht="19.899999999999999" customHeight="1">
      <c r="E8" s="137"/>
      <c r="F8" s="137"/>
      <c r="G8" s="137"/>
      <c r="H8" s="137"/>
      <c r="I8" s="137"/>
      <c r="J8" s="137"/>
      <c r="K8" s="137"/>
      <c r="L8" s="137"/>
      <c r="M8" s="137"/>
      <c r="N8" s="137"/>
      <c r="O8" s="137"/>
      <c r="P8" s="137"/>
      <c r="Q8" s="137"/>
    </row>
    <row r="9" spans="1:20" ht="18.75" customHeight="1"/>
    <row r="10" spans="1:20" s="67" customFormat="1" ht="15" customHeight="1">
      <c r="A10" s="173" t="s">
        <v>209</v>
      </c>
      <c r="B10" s="78" t="s">
        <v>136</v>
      </c>
      <c r="C10" s="160"/>
      <c r="D10" s="165" t="s">
        <v>313</v>
      </c>
      <c r="E10" s="166" t="s">
        <v>238</v>
      </c>
      <c r="F10" s="167">
        <v>29</v>
      </c>
      <c r="G10" s="167">
        <v>5960</v>
      </c>
      <c r="H10" s="168">
        <v>100</v>
      </c>
      <c r="I10" s="168">
        <f>F10*G10*H10/100</f>
        <v>172840</v>
      </c>
      <c r="J10" s="168" t="s">
        <v>295</v>
      </c>
      <c r="K10" s="166" t="s">
        <v>206</v>
      </c>
      <c r="L10" s="169" t="s">
        <v>207</v>
      </c>
      <c r="M10" s="166" t="s">
        <v>110</v>
      </c>
      <c r="N10" s="170">
        <v>46478</v>
      </c>
      <c r="O10" s="170" t="s">
        <v>298</v>
      </c>
      <c r="P10" s="166" t="s">
        <v>208</v>
      </c>
      <c r="Q10" s="166" t="s">
        <v>299</v>
      </c>
    </row>
    <row r="11" spans="1:20" s="67" customFormat="1" ht="21.75" customHeight="1">
      <c r="B11" s="73" t="s">
        <v>135</v>
      </c>
      <c r="C11" s="73" t="s">
        <v>120</v>
      </c>
      <c r="D11" s="73" t="s">
        <v>198</v>
      </c>
      <c r="E11" s="73" t="s">
        <v>0</v>
      </c>
      <c r="F11" s="73" t="s">
        <v>7</v>
      </c>
      <c r="G11" s="73" t="s">
        <v>14</v>
      </c>
      <c r="H11" s="74" t="s">
        <v>301</v>
      </c>
      <c r="I11" s="74" t="s">
        <v>302</v>
      </c>
      <c r="J11" s="74" t="s">
        <v>293</v>
      </c>
      <c r="K11" s="73" t="s">
        <v>49</v>
      </c>
      <c r="L11" s="73" t="s">
        <v>5</v>
      </c>
      <c r="M11" s="73" t="s">
        <v>311</v>
      </c>
      <c r="N11" s="73" t="s">
        <v>212</v>
      </c>
      <c r="O11" s="84" t="s">
        <v>312</v>
      </c>
      <c r="P11" s="73" t="s">
        <v>220</v>
      </c>
      <c r="Q11" s="73" t="s">
        <v>38</v>
      </c>
    </row>
    <row r="12" spans="1:20" s="67" customFormat="1" ht="15" customHeight="1">
      <c r="B12" s="78" t="s">
        <v>136</v>
      </c>
      <c r="C12" s="265"/>
      <c r="D12" s="265" t="s">
        <v>313</v>
      </c>
      <c r="E12" s="266"/>
      <c r="F12" s="267"/>
      <c r="G12" s="267"/>
      <c r="H12" s="268"/>
      <c r="I12" s="268">
        <f t="shared" ref="I12:I21" si="0">F12*G12*H12/100</f>
        <v>0</v>
      </c>
      <c r="J12" s="268"/>
      <c r="K12" s="266"/>
      <c r="L12" s="266"/>
      <c r="M12" s="266"/>
      <c r="N12" s="269"/>
      <c r="O12" s="269"/>
      <c r="P12" s="266"/>
      <c r="Q12" s="266"/>
      <c r="R12" s="89"/>
      <c r="S12" s="89"/>
      <c r="T12" s="89"/>
    </row>
    <row r="13" spans="1:20" s="67" customFormat="1" ht="15" customHeight="1">
      <c r="B13" s="78" t="s">
        <v>136</v>
      </c>
      <c r="C13" s="265"/>
      <c r="D13" s="265" t="s">
        <v>313</v>
      </c>
      <c r="E13" s="266"/>
      <c r="F13" s="267"/>
      <c r="G13" s="267"/>
      <c r="H13" s="268"/>
      <c r="I13" s="268">
        <f t="shared" si="0"/>
        <v>0</v>
      </c>
      <c r="J13" s="268"/>
      <c r="K13" s="266"/>
      <c r="L13" s="266"/>
      <c r="M13" s="266"/>
      <c r="N13" s="269"/>
      <c r="O13" s="269"/>
      <c r="P13" s="266"/>
      <c r="Q13" s="266"/>
      <c r="R13" s="90"/>
      <c r="S13" s="270"/>
      <c r="T13" s="271"/>
    </row>
    <row r="14" spans="1:20" s="67" customFormat="1" ht="15" customHeight="1">
      <c r="B14" s="78" t="s">
        <v>136</v>
      </c>
      <c r="C14" s="265"/>
      <c r="D14" s="265" t="s">
        <v>313</v>
      </c>
      <c r="E14" s="266"/>
      <c r="F14" s="267"/>
      <c r="G14" s="267"/>
      <c r="H14" s="268"/>
      <c r="I14" s="268">
        <f t="shared" si="0"/>
        <v>0</v>
      </c>
      <c r="J14" s="268"/>
      <c r="K14" s="266"/>
      <c r="L14" s="266"/>
      <c r="M14" s="266"/>
      <c r="N14" s="269"/>
      <c r="O14" s="269"/>
      <c r="P14" s="266"/>
      <c r="Q14" s="266"/>
      <c r="R14" s="90"/>
      <c r="S14" s="270"/>
      <c r="T14" s="271"/>
    </row>
    <row r="15" spans="1:20" s="67" customFormat="1" ht="15" customHeight="1">
      <c r="B15" s="78" t="s">
        <v>136</v>
      </c>
      <c r="C15" s="265"/>
      <c r="D15" s="265" t="s">
        <v>313</v>
      </c>
      <c r="E15" s="266"/>
      <c r="F15" s="267"/>
      <c r="G15" s="267"/>
      <c r="H15" s="268"/>
      <c r="I15" s="268">
        <f t="shared" si="0"/>
        <v>0</v>
      </c>
      <c r="J15" s="268"/>
      <c r="K15" s="266"/>
      <c r="L15" s="266"/>
      <c r="M15" s="266"/>
      <c r="N15" s="269"/>
      <c r="O15" s="269"/>
      <c r="P15" s="266"/>
      <c r="Q15" s="266"/>
      <c r="R15" s="272"/>
      <c r="S15" s="158"/>
      <c r="T15" s="271"/>
    </row>
    <row r="16" spans="1:20" s="67" customFormat="1" ht="15" customHeight="1">
      <c r="B16" s="78" t="s">
        <v>136</v>
      </c>
      <c r="C16" s="265"/>
      <c r="D16" s="265" t="s">
        <v>313</v>
      </c>
      <c r="E16" s="266"/>
      <c r="F16" s="267"/>
      <c r="G16" s="267"/>
      <c r="H16" s="268"/>
      <c r="I16" s="268">
        <f t="shared" si="0"/>
        <v>0</v>
      </c>
      <c r="J16" s="268"/>
      <c r="K16" s="266"/>
      <c r="L16" s="266"/>
      <c r="M16" s="266"/>
      <c r="N16" s="269"/>
      <c r="O16" s="269"/>
      <c r="P16" s="266"/>
      <c r="Q16" s="266"/>
      <c r="R16" s="272"/>
      <c r="S16" s="158"/>
      <c r="T16" s="271"/>
    </row>
    <row r="17" spans="2:20" s="67" customFormat="1" ht="15" customHeight="1">
      <c r="B17" s="78" t="s">
        <v>136</v>
      </c>
      <c r="C17" s="265"/>
      <c r="D17" s="265" t="s">
        <v>313</v>
      </c>
      <c r="E17" s="266"/>
      <c r="F17" s="267"/>
      <c r="G17" s="267"/>
      <c r="H17" s="268"/>
      <c r="I17" s="268">
        <f t="shared" si="0"/>
        <v>0</v>
      </c>
      <c r="J17" s="268"/>
      <c r="K17" s="266"/>
      <c r="L17" s="266"/>
      <c r="M17" s="266"/>
      <c r="N17" s="269"/>
      <c r="O17" s="269"/>
      <c r="P17" s="266"/>
      <c r="Q17" s="266"/>
      <c r="R17" s="90"/>
      <c r="S17" s="270"/>
      <c r="T17" s="271"/>
    </row>
    <row r="18" spans="2:20" s="67" customFormat="1" ht="15" customHeight="1">
      <c r="B18" s="78" t="s">
        <v>136</v>
      </c>
      <c r="C18" s="265"/>
      <c r="D18" s="265" t="s">
        <v>313</v>
      </c>
      <c r="E18" s="266"/>
      <c r="F18" s="267"/>
      <c r="G18" s="267"/>
      <c r="H18" s="268"/>
      <c r="I18" s="268">
        <f t="shared" si="0"/>
        <v>0</v>
      </c>
      <c r="J18" s="268"/>
      <c r="K18" s="266"/>
      <c r="L18" s="266"/>
      <c r="M18" s="266"/>
      <c r="N18" s="269"/>
      <c r="O18" s="269"/>
      <c r="P18" s="266"/>
      <c r="Q18" s="266"/>
      <c r="R18" s="90"/>
      <c r="S18" s="273"/>
      <c r="T18" s="271"/>
    </row>
    <row r="19" spans="2:20" s="67" customFormat="1" ht="15" customHeight="1">
      <c r="B19" s="78" t="s">
        <v>136</v>
      </c>
      <c r="C19" s="265"/>
      <c r="D19" s="265" t="s">
        <v>313</v>
      </c>
      <c r="E19" s="266"/>
      <c r="F19" s="267"/>
      <c r="G19" s="267"/>
      <c r="H19" s="268"/>
      <c r="I19" s="268">
        <f t="shared" si="0"/>
        <v>0</v>
      </c>
      <c r="J19" s="268"/>
      <c r="K19" s="266"/>
      <c r="L19" s="266"/>
      <c r="M19" s="266"/>
      <c r="N19" s="269"/>
      <c r="O19" s="269"/>
      <c r="P19" s="266"/>
      <c r="Q19" s="266"/>
      <c r="R19" s="90"/>
      <c r="S19" s="273"/>
      <c r="T19" s="271"/>
    </row>
    <row r="20" spans="2:20" s="67" customFormat="1" ht="15" customHeight="1">
      <c r="B20" s="78" t="s">
        <v>136</v>
      </c>
      <c r="C20" s="265"/>
      <c r="D20" s="265" t="s">
        <v>313</v>
      </c>
      <c r="E20" s="266"/>
      <c r="F20" s="267"/>
      <c r="G20" s="267"/>
      <c r="H20" s="268"/>
      <c r="I20" s="268">
        <f t="shared" si="0"/>
        <v>0</v>
      </c>
      <c r="J20" s="268"/>
      <c r="K20" s="266"/>
      <c r="L20" s="266"/>
      <c r="M20" s="266"/>
      <c r="N20" s="269"/>
      <c r="O20" s="269"/>
      <c r="P20" s="266"/>
      <c r="Q20" s="266"/>
      <c r="R20" s="90"/>
      <c r="S20" s="273"/>
      <c r="T20" s="271"/>
    </row>
    <row r="21" spans="2:20" s="67" customFormat="1" ht="15" customHeight="1">
      <c r="B21" s="78" t="s">
        <v>136</v>
      </c>
      <c r="C21" s="265"/>
      <c r="D21" s="265" t="s">
        <v>313</v>
      </c>
      <c r="E21" s="266"/>
      <c r="F21" s="267"/>
      <c r="G21" s="267"/>
      <c r="H21" s="268"/>
      <c r="I21" s="268">
        <f t="shared" si="0"/>
        <v>0</v>
      </c>
      <c r="J21" s="268"/>
      <c r="K21" s="266"/>
      <c r="L21" s="266"/>
      <c r="M21" s="266"/>
      <c r="N21" s="269"/>
      <c r="O21" s="269"/>
      <c r="P21" s="266"/>
      <c r="Q21" s="266"/>
      <c r="R21" s="90"/>
      <c r="S21" s="273"/>
      <c r="T21" s="271"/>
    </row>
    <row r="22" spans="2:20" s="67" customFormat="1" ht="15" customHeight="1">
      <c r="B22" s="69" t="s">
        <v>150</v>
      </c>
      <c r="C22" s="82"/>
      <c r="D22" s="82"/>
      <c r="E22" s="81"/>
      <c r="F22" s="79">
        <f>SUM(F12:F21)</f>
        <v>0</v>
      </c>
      <c r="G22" s="80"/>
      <c r="H22" s="80"/>
      <c r="I22" s="94">
        <f>SUM(I12:I21)</f>
        <v>0</v>
      </c>
      <c r="J22" s="80"/>
      <c r="K22" s="81"/>
      <c r="L22" s="81"/>
      <c r="M22" s="81"/>
      <c r="N22" s="274"/>
      <c r="O22" s="274"/>
      <c r="P22" s="81"/>
      <c r="Q22" s="81"/>
    </row>
    <row r="24" spans="2:20" ht="6" customHeight="1"/>
    <row r="26" spans="2:20">
      <c r="E26" s="299" t="s">
        <v>314</v>
      </c>
    </row>
    <row r="28" spans="2:20">
      <c r="E28" s="2" t="s">
        <v>239</v>
      </c>
      <c r="F28" s="298" t="s">
        <v>110</v>
      </c>
    </row>
    <row r="29" spans="2:20">
      <c r="E29" s="2" t="s">
        <v>41</v>
      </c>
      <c r="F29" s="3" t="s">
        <v>22</v>
      </c>
    </row>
    <row r="30" spans="2:20">
      <c r="E30" s="2" t="s">
        <v>42</v>
      </c>
      <c r="F30" s="3" t="s">
        <v>46</v>
      </c>
    </row>
    <row r="31" spans="2:20">
      <c r="E31" s="2" t="s">
        <v>43</v>
      </c>
      <c r="F31" s="3" t="s">
        <v>25</v>
      </c>
    </row>
    <row r="32" spans="2:20">
      <c r="E32" s="2" t="s">
        <v>240</v>
      </c>
      <c r="F32" s="3" t="s">
        <v>45</v>
      </c>
    </row>
    <row r="33" spans="5:6">
      <c r="E33" s="2" t="s">
        <v>241</v>
      </c>
      <c r="F33" s="3" t="s">
        <v>26</v>
      </c>
    </row>
    <row r="34" spans="5:6">
      <c r="F34" s="298" t="s">
        <v>27</v>
      </c>
    </row>
    <row r="35" spans="5:6">
      <c r="F35" s="298" t="s">
        <v>28</v>
      </c>
    </row>
    <row r="36" spans="5:6">
      <c r="F36" s="298" t="s">
        <v>29</v>
      </c>
    </row>
    <row r="37" spans="5:6">
      <c r="F37" s="298" t="s">
        <v>30</v>
      </c>
    </row>
    <row r="38" spans="5:6">
      <c r="F38" s="298" t="s">
        <v>31</v>
      </c>
    </row>
    <row r="39" spans="5:6">
      <c r="F39" s="3" t="s">
        <v>32</v>
      </c>
    </row>
    <row r="40" spans="5:6">
      <c r="F40" s="3" t="s">
        <v>33</v>
      </c>
    </row>
    <row r="41" spans="5:6">
      <c r="F41" s="3" t="s">
        <v>34</v>
      </c>
    </row>
    <row r="42" spans="5:6">
      <c r="F42" s="3" t="s">
        <v>35</v>
      </c>
    </row>
    <row r="43" spans="5:6">
      <c r="F43" s="3" t="s">
        <v>36</v>
      </c>
    </row>
    <row r="44" spans="5:6">
      <c r="F44" s="298" t="s">
        <v>111</v>
      </c>
    </row>
  </sheetData>
  <autoFilter ref="A11:T11" xr:uid="{00000000-0009-0000-0000-000006000000}"/>
  <phoneticPr fontId="1"/>
  <dataValidations count="2">
    <dataValidation type="list" allowBlank="1" showInputMessage="1" showErrorMessage="1" sqref="E10 E12:E21" xr:uid="{79B697A8-1A29-4465-97B8-66CCE4F86ACA}">
      <formula1>$E$28:$E$33</formula1>
    </dataValidation>
    <dataValidation type="list" allowBlank="1" showInputMessage="1" showErrorMessage="1" sqref="M10 M12:M21" xr:uid="{785DF38F-8FE4-4EF2-8577-9D6850D71876}">
      <formula1>$F$28:$F$44</formula1>
    </dataValidation>
  </dataValidations>
  <printOptions horizontalCentered="1"/>
  <pageMargins left="0.55118110236220474" right="0.39370078740157483" top="0.74803149606299213" bottom="0.59055118110236227" header="0.31496062992125984" footer="0.31496062992125984"/>
  <pageSetup paperSize="8" scale="62"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7AFA-E090-444F-8750-9DDFD102CFB6}">
  <sheetPr>
    <tabColor theme="5" tint="0.79998168889431442"/>
    <pageSetUpPr fitToPage="1"/>
  </sheetPr>
  <dimension ref="A1:U50"/>
  <sheetViews>
    <sheetView view="pageBreakPreview" topLeftCell="A18" zoomScaleNormal="100" zoomScaleSheetLayoutView="100" workbookViewId="0">
      <selection activeCell="M37" sqref="M37"/>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6.5" style="2" customWidth="1"/>
    <col min="7" max="7" width="7.25" style="2" customWidth="1"/>
    <col min="8" max="8" width="6.75" style="2" bestFit="1" customWidth="1"/>
    <col min="9" max="9" width="6.75" style="2" customWidth="1"/>
    <col min="10" max="10" width="9.5" style="2" bestFit="1" customWidth="1"/>
    <col min="11" max="11" width="9.5" style="2" customWidth="1"/>
    <col min="12" max="12" width="21.125" style="2" customWidth="1"/>
    <col min="13" max="14" width="31.125" style="2" customWidth="1"/>
    <col min="15" max="16" width="10.25" style="2" customWidth="1"/>
    <col min="17" max="17" width="42.625" style="2" customWidth="1"/>
    <col min="18" max="18" width="43.25" style="2" customWidth="1"/>
    <col min="19" max="20" width="5.75" style="2" bestFit="1" customWidth="1"/>
    <col min="21" max="21" width="6.75" style="2" bestFit="1" customWidth="1"/>
    <col min="22" max="16384" width="2.25" style="2"/>
  </cols>
  <sheetData>
    <row r="1" spans="1:21" ht="17.25">
      <c r="B1" s="1" t="s">
        <v>315</v>
      </c>
      <c r="C1" s="1"/>
      <c r="D1" s="1"/>
      <c r="E1" s="1"/>
      <c r="F1" s="1"/>
    </row>
    <row r="2" spans="1:21" ht="19.899999999999999" customHeight="1">
      <c r="B2" s="264" t="str">
        <f>'地密整備（様式１－１）'!B2</f>
        <v>令和９年度</v>
      </c>
      <c r="D2" s="264" t="s">
        <v>363</v>
      </c>
      <c r="G2" s="264"/>
      <c r="H2" s="264"/>
      <c r="I2" s="264"/>
      <c r="J2" s="264"/>
      <c r="K2" s="264"/>
      <c r="L2" s="264"/>
      <c r="M2" s="264"/>
      <c r="N2" s="264"/>
      <c r="O2" s="264"/>
      <c r="P2" s="264"/>
      <c r="Q2" s="264"/>
      <c r="R2" s="264"/>
    </row>
    <row r="3" spans="1:21" ht="19.899999999999999" customHeight="1">
      <c r="E3" s="137"/>
      <c r="F3" s="137"/>
      <c r="G3" s="137"/>
      <c r="H3" s="137"/>
      <c r="I3" s="137"/>
      <c r="J3" s="137"/>
      <c r="K3" s="137"/>
      <c r="L3" s="137"/>
      <c r="M3" s="137"/>
      <c r="N3" s="137"/>
      <c r="O3" s="137"/>
      <c r="P3" s="137"/>
      <c r="Q3" s="137"/>
      <c r="R3" s="137"/>
    </row>
    <row r="4" spans="1:21" ht="19.899999999999999" customHeight="1">
      <c r="E4" s="137"/>
      <c r="F4" s="137"/>
      <c r="G4" s="137"/>
      <c r="H4" s="137"/>
      <c r="I4" s="137"/>
      <c r="J4" s="137"/>
      <c r="K4" s="137"/>
      <c r="L4" s="137"/>
      <c r="M4" s="137"/>
      <c r="N4" s="137"/>
      <c r="O4" s="137"/>
      <c r="P4" s="137"/>
      <c r="Q4" s="137"/>
      <c r="R4" s="137"/>
    </row>
    <row r="5" spans="1:21" ht="19.899999999999999" customHeight="1">
      <c r="E5" s="137"/>
      <c r="F5" s="137"/>
      <c r="G5" s="137"/>
      <c r="H5" s="137"/>
      <c r="I5" s="137"/>
      <c r="J5" s="137"/>
      <c r="K5" s="137"/>
      <c r="L5" s="137"/>
      <c r="M5" s="137"/>
      <c r="N5" s="137"/>
      <c r="O5" s="137"/>
      <c r="P5" s="137"/>
      <c r="Q5" s="137"/>
      <c r="R5" s="137"/>
    </row>
    <row r="6" spans="1:21" ht="19.899999999999999" customHeight="1">
      <c r="E6" s="137"/>
      <c r="F6" s="137"/>
      <c r="G6" s="137"/>
      <c r="H6" s="137"/>
      <c r="I6" s="137"/>
      <c r="J6" s="137"/>
      <c r="K6" s="137"/>
      <c r="L6" s="137"/>
      <c r="M6" s="137"/>
      <c r="N6" s="137"/>
      <c r="O6" s="137"/>
      <c r="P6" s="137"/>
      <c r="Q6" s="137"/>
      <c r="R6" s="137"/>
    </row>
    <row r="7" spans="1:21" ht="19.899999999999999" customHeight="1">
      <c r="E7" s="137"/>
      <c r="F7" s="137"/>
      <c r="G7" s="137"/>
      <c r="H7" s="137"/>
      <c r="I7" s="137"/>
      <c r="J7" s="137"/>
      <c r="K7" s="137"/>
      <c r="L7" s="137"/>
      <c r="M7" s="137"/>
      <c r="N7" s="137"/>
      <c r="O7" s="137"/>
      <c r="P7" s="137"/>
      <c r="Q7" s="137"/>
      <c r="R7" s="137"/>
    </row>
    <row r="8" spans="1:21" ht="19.899999999999999" customHeight="1">
      <c r="E8" s="137"/>
      <c r="F8" s="137"/>
      <c r="G8" s="137"/>
      <c r="H8" s="137"/>
      <c r="I8" s="137"/>
      <c r="J8" s="137"/>
      <c r="K8" s="137"/>
      <c r="L8" s="137"/>
      <c r="M8" s="137"/>
      <c r="N8" s="137"/>
      <c r="O8" s="137"/>
      <c r="P8" s="137"/>
      <c r="Q8" s="137"/>
      <c r="R8" s="137"/>
    </row>
    <row r="9" spans="1:21" ht="18.75" customHeight="1"/>
    <row r="10" spans="1:21" s="67" customFormat="1" ht="15" customHeight="1">
      <c r="A10" s="173" t="s">
        <v>209</v>
      </c>
      <c r="B10" s="78" t="s">
        <v>136</v>
      </c>
      <c r="C10" s="160"/>
      <c r="D10" s="165" t="s">
        <v>318</v>
      </c>
      <c r="E10" s="166" t="s">
        <v>110</v>
      </c>
      <c r="F10" s="166">
        <v>45</v>
      </c>
      <c r="G10" s="167">
        <v>29</v>
      </c>
      <c r="H10" s="167">
        <v>5960</v>
      </c>
      <c r="I10" s="168">
        <v>100</v>
      </c>
      <c r="J10" s="168">
        <f>G10*H10*I10/100</f>
        <v>172840</v>
      </c>
      <c r="K10" s="168" t="s">
        <v>295</v>
      </c>
      <c r="L10" s="166" t="s">
        <v>206</v>
      </c>
      <c r="M10" s="169" t="s">
        <v>207</v>
      </c>
      <c r="N10" s="166" t="s">
        <v>238</v>
      </c>
      <c r="O10" s="170">
        <v>46478</v>
      </c>
      <c r="P10" s="170" t="s">
        <v>298</v>
      </c>
      <c r="Q10" s="166" t="s">
        <v>208</v>
      </c>
      <c r="R10" s="166" t="s">
        <v>299</v>
      </c>
    </row>
    <row r="11" spans="1:21" s="67" customFormat="1" ht="21.75" customHeight="1">
      <c r="B11" s="73" t="s">
        <v>135</v>
      </c>
      <c r="C11" s="73" t="s">
        <v>120</v>
      </c>
      <c r="D11" s="73" t="s">
        <v>198</v>
      </c>
      <c r="E11" s="73" t="s">
        <v>0</v>
      </c>
      <c r="F11" s="84" t="s">
        <v>316</v>
      </c>
      <c r="G11" s="73" t="s">
        <v>317</v>
      </c>
      <c r="H11" s="73" t="s">
        <v>14</v>
      </c>
      <c r="I11" s="74" t="s">
        <v>301</v>
      </c>
      <c r="J11" s="74" t="s">
        <v>302</v>
      </c>
      <c r="K11" s="74" t="s">
        <v>293</v>
      </c>
      <c r="L11" s="73" t="s">
        <v>49</v>
      </c>
      <c r="M11" s="73" t="s">
        <v>5</v>
      </c>
      <c r="N11" s="73" t="s">
        <v>311</v>
      </c>
      <c r="O11" s="73" t="s">
        <v>212</v>
      </c>
      <c r="P11" s="84" t="s">
        <v>312</v>
      </c>
      <c r="Q11" s="73" t="s">
        <v>220</v>
      </c>
      <c r="R11" s="73" t="s">
        <v>38</v>
      </c>
    </row>
    <row r="12" spans="1:21" s="67" customFormat="1" ht="15" customHeight="1">
      <c r="B12" s="78" t="s">
        <v>136</v>
      </c>
      <c r="C12" s="265"/>
      <c r="D12" s="265" t="s">
        <v>318</v>
      </c>
      <c r="E12" s="266"/>
      <c r="F12" s="266"/>
      <c r="G12" s="267"/>
      <c r="H12" s="267"/>
      <c r="I12" s="268"/>
      <c r="J12" s="268">
        <f t="shared" ref="J12:J21" si="0">G12*H12*I12/100</f>
        <v>0</v>
      </c>
      <c r="K12" s="268"/>
      <c r="L12" s="266"/>
      <c r="M12" s="266"/>
      <c r="N12" s="266"/>
      <c r="O12" s="269"/>
      <c r="P12" s="269"/>
      <c r="Q12" s="266"/>
      <c r="R12" s="266"/>
      <c r="S12" s="89"/>
      <c r="T12" s="89"/>
      <c r="U12" s="89"/>
    </row>
    <row r="13" spans="1:21" s="67" customFormat="1" ht="15" customHeight="1">
      <c r="B13" s="78" t="s">
        <v>136</v>
      </c>
      <c r="C13" s="265"/>
      <c r="D13" s="265" t="s">
        <v>318</v>
      </c>
      <c r="E13" s="266"/>
      <c r="F13" s="266"/>
      <c r="G13" s="267"/>
      <c r="H13" s="267"/>
      <c r="I13" s="268"/>
      <c r="J13" s="268">
        <f t="shared" si="0"/>
        <v>0</v>
      </c>
      <c r="K13" s="268"/>
      <c r="L13" s="266"/>
      <c r="M13" s="266"/>
      <c r="N13" s="266"/>
      <c r="O13" s="269"/>
      <c r="P13" s="269"/>
      <c r="Q13" s="266"/>
      <c r="R13" s="266"/>
      <c r="S13" s="90"/>
      <c r="T13" s="270"/>
      <c r="U13" s="271"/>
    </row>
    <row r="14" spans="1:21" s="67" customFormat="1" ht="15" customHeight="1">
      <c r="B14" s="78" t="s">
        <v>136</v>
      </c>
      <c r="C14" s="265"/>
      <c r="D14" s="265" t="s">
        <v>318</v>
      </c>
      <c r="E14" s="266"/>
      <c r="F14" s="266"/>
      <c r="G14" s="267"/>
      <c r="H14" s="267"/>
      <c r="I14" s="268"/>
      <c r="J14" s="268">
        <f t="shared" si="0"/>
        <v>0</v>
      </c>
      <c r="K14" s="268"/>
      <c r="L14" s="266"/>
      <c r="M14" s="266"/>
      <c r="N14" s="266"/>
      <c r="O14" s="269"/>
      <c r="P14" s="269"/>
      <c r="Q14" s="266"/>
      <c r="R14" s="266"/>
      <c r="S14" s="90"/>
      <c r="T14" s="270"/>
      <c r="U14" s="271"/>
    </row>
    <row r="15" spans="1:21" s="67" customFormat="1" ht="15" customHeight="1">
      <c r="B15" s="78" t="s">
        <v>136</v>
      </c>
      <c r="C15" s="265"/>
      <c r="D15" s="265" t="s">
        <v>318</v>
      </c>
      <c r="E15" s="266"/>
      <c r="F15" s="266"/>
      <c r="G15" s="267"/>
      <c r="H15" s="267"/>
      <c r="I15" s="268"/>
      <c r="J15" s="268">
        <f t="shared" si="0"/>
        <v>0</v>
      </c>
      <c r="K15" s="268"/>
      <c r="L15" s="266"/>
      <c r="M15" s="266"/>
      <c r="N15" s="266"/>
      <c r="O15" s="269"/>
      <c r="P15" s="269"/>
      <c r="Q15" s="266"/>
      <c r="R15" s="266"/>
      <c r="S15" s="272"/>
      <c r="T15" s="158"/>
      <c r="U15" s="271"/>
    </row>
    <row r="16" spans="1:21" s="67" customFormat="1" ht="15" customHeight="1">
      <c r="B16" s="78" t="s">
        <v>136</v>
      </c>
      <c r="C16" s="265"/>
      <c r="D16" s="265" t="s">
        <v>318</v>
      </c>
      <c r="E16" s="266"/>
      <c r="F16" s="266"/>
      <c r="G16" s="267"/>
      <c r="H16" s="267"/>
      <c r="I16" s="268"/>
      <c r="J16" s="268">
        <f t="shared" si="0"/>
        <v>0</v>
      </c>
      <c r="K16" s="268"/>
      <c r="L16" s="266"/>
      <c r="M16" s="266"/>
      <c r="N16" s="266"/>
      <c r="O16" s="269"/>
      <c r="P16" s="269"/>
      <c r="Q16" s="266"/>
      <c r="R16" s="266"/>
      <c r="S16" s="272"/>
      <c r="T16" s="158"/>
      <c r="U16" s="271"/>
    </row>
    <row r="17" spans="2:21" s="67" customFormat="1" ht="15" customHeight="1">
      <c r="B17" s="78" t="s">
        <v>136</v>
      </c>
      <c r="C17" s="265"/>
      <c r="D17" s="265" t="s">
        <v>318</v>
      </c>
      <c r="E17" s="266"/>
      <c r="F17" s="266"/>
      <c r="G17" s="267"/>
      <c r="H17" s="267"/>
      <c r="I17" s="268"/>
      <c r="J17" s="268">
        <f t="shared" si="0"/>
        <v>0</v>
      </c>
      <c r="K17" s="268"/>
      <c r="L17" s="266"/>
      <c r="M17" s="266"/>
      <c r="N17" s="266"/>
      <c r="O17" s="269"/>
      <c r="P17" s="269"/>
      <c r="Q17" s="266"/>
      <c r="R17" s="266"/>
      <c r="S17" s="90"/>
      <c r="T17" s="270"/>
      <c r="U17" s="271"/>
    </row>
    <row r="18" spans="2:21" s="67" customFormat="1" ht="15" customHeight="1">
      <c r="B18" s="78" t="s">
        <v>136</v>
      </c>
      <c r="C18" s="265"/>
      <c r="D18" s="265" t="s">
        <v>318</v>
      </c>
      <c r="E18" s="266"/>
      <c r="F18" s="266"/>
      <c r="G18" s="267"/>
      <c r="H18" s="267"/>
      <c r="I18" s="268"/>
      <c r="J18" s="268">
        <f t="shared" si="0"/>
        <v>0</v>
      </c>
      <c r="K18" s="268"/>
      <c r="L18" s="266"/>
      <c r="M18" s="266"/>
      <c r="N18" s="266"/>
      <c r="O18" s="269"/>
      <c r="P18" s="269"/>
      <c r="Q18" s="266"/>
      <c r="R18" s="266"/>
      <c r="S18" s="90"/>
      <c r="T18" s="273"/>
      <c r="U18" s="271"/>
    </row>
    <row r="19" spans="2:21" s="67" customFormat="1" ht="15" customHeight="1">
      <c r="B19" s="78" t="s">
        <v>136</v>
      </c>
      <c r="C19" s="265"/>
      <c r="D19" s="265" t="s">
        <v>318</v>
      </c>
      <c r="E19" s="266"/>
      <c r="F19" s="266"/>
      <c r="G19" s="267"/>
      <c r="H19" s="267"/>
      <c r="I19" s="268"/>
      <c r="J19" s="268">
        <f t="shared" si="0"/>
        <v>0</v>
      </c>
      <c r="K19" s="268"/>
      <c r="L19" s="266"/>
      <c r="M19" s="266"/>
      <c r="N19" s="266"/>
      <c r="O19" s="269"/>
      <c r="P19" s="269"/>
      <c r="Q19" s="266"/>
      <c r="R19" s="266"/>
      <c r="S19" s="90"/>
      <c r="T19" s="273"/>
      <c r="U19" s="271"/>
    </row>
    <row r="20" spans="2:21" s="67" customFormat="1" ht="15" customHeight="1">
      <c r="B20" s="78" t="s">
        <v>136</v>
      </c>
      <c r="C20" s="265"/>
      <c r="D20" s="265" t="s">
        <v>318</v>
      </c>
      <c r="E20" s="266"/>
      <c r="F20" s="266"/>
      <c r="G20" s="267"/>
      <c r="H20" s="267"/>
      <c r="I20" s="268"/>
      <c r="J20" s="268">
        <f t="shared" si="0"/>
        <v>0</v>
      </c>
      <c r="K20" s="268"/>
      <c r="L20" s="266"/>
      <c r="M20" s="266"/>
      <c r="N20" s="266"/>
      <c r="O20" s="269"/>
      <c r="P20" s="269"/>
      <c r="Q20" s="266"/>
      <c r="R20" s="266"/>
      <c r="S20" s="90"/>
      <c r="T20" s="273"/>
      <c r="U20" s="271"/>
    </row>
    <row r="21" spans="2:21" s="67" customFormat="1" ht="15" customHeight="1">
      <c r="B21" s="78" t="s">
        <v>136</v>
      </c>
      <c r="C21" s="265"/>
      <c r="D21" s="265" t="s">
        <v>318</v>
      </c>
      <c r="E21" s="266"/>
      <c r="F21" s="266"/>
      <c r="G21" s="267"/>
      <c r="H21" s="267"/>
      <c r="I21" s="268"/>
      <c r="J21" s="268">
        <f t="shared" si="0"/>
        <v>0</v>
      </c>
      <c r="K21" s="268"/>
      <c r="L21" s="266"/>
      <c r="M21" s="266"/>
      <c r="N21" s="266"/>
      <c r="O21" s="269"/>
      <c r="P21" s="269"/>
      <c r="Q21" s="266"/>
      <c r="R21" s="266"/>
      <c r="S21" s="90"/>
      <c r="T21" s="273"/>
      <c r="U21" s="271"/>
    </row>
    <row r="22" spans="2:21" s="67" customFormat="1" ht="15" customHeight="1">
      <c r="B22" s="69" t="s">
        <v>150</v>
      </c>
      <c r="C22" s="82"/>
      <c r="D22" s="82"/>
      <c r="E22" s="81"/>
      <c r="F22" s="275">
        <f>SUM(F12:F21)</f>
        <v>0</v>
      </c>
      <c r="G22" s="79">
        <f>SUM(G12:G21)</f>
        <v>0</v>
      </c>
      <c r="H22" s="80"/>
      <c r="I22" s="80"/>
      <c r="J22" s="94">
        <f>SUM(J12:J21)</f>
        <v>0</v>
      </c>
      <c r="K22" s="80"/>
      <c r="L22" s="81"/>
      <c r="M22" s="81"/>
      <c r="N22" s="81"/>
      <c r="O22" s="274"/>
      <c r="P22" s="274"/>
      <c r="Q22" s="81"/>
      <c r="R22" s="81"/>
    </row>
    <row r="24" spans="2:21" ht="6" customHeight="1"/>
    <row r="26" spans="2:21">
      <c r="E26" s="2" t="s">
        <v>319</v>
      </c>
    </row>
    <row r="28" spans="2:21">
      <c r="E28" s="2" t="s">
        <v>239</v>
      </c>
      <c r="F28" s="2" t="s">
        <v>239</v>
      </c>
    </row>
    <row r="29" spans="2:21">
      <c r="E29" s="2" t="s">
        <v>41</v>
      </c>
      <c r="F29" s="2" t="s">
        <v>41</v>
      </c>
    </row>
    <row r="30" spans="2:21">
      <c r="E30" s="2" t="s">
        <v>42</v>
      </c>
      <c r="F30" s="2" t="s">
        <v>42</v>
      </c>
    </row>
    <row r="31" spans="2:21">
      <c r="E31" s="2" t="s">
        <v>43</v>
      </c>
      <c r="F31" s="2" t="s">
        <v>43</v>
      </c>
    </row>
    <row r="32" spans="2:21">
      <c r="E32" s="2" t="s">
        <v>240</v>
      </c>
      <c r="F32" s="2" t="s">
        <v>240</v>
      </c>
    </row>
    <row r="33" spans="5:7">
      <c r="E33" s="2" t="s">
        <v>241</v>
      </c>
      <c r="F33" s="2" t="s">
        <v>241</v>
      </c>
    </row>
    <row r="34" spans="5:7">
      <c r="F34" s="3" t="s">
        <v>110</v>
      </c>
      <c r="G34" s="3"/>
    </row>
    <row r="35" spans="5:7">
      <c r="F35" s="3" t="s">
        <v>22</v>
      </c>
      <c r="G35" s="3"/>
    </row>
    <row r="36" spans="5:7">
      <c r="F36" s="3" t="s">
        <v>46</v>
      </c>
      <c r="G36" s="3"/>
    </row>
    <row r="37" spans="5:7">
      <c r="F37" s="3" t="s">
        <v>25</v>
      </c>
      <c r="G37" s="3"/>
    </row>
    <row r="38" spans="5:7">
      <c r="F38" s="3" t="s">
        <v>45</v>
      </c>
      <c r="G38" s="3"/>
    </row>
    <row r="39" spans="5:7">
      <c r="F39" s="3" t="s">
        <v>26</v>
      </c>
      <c r="G39" s="3"/>
    </row>
    <row r="40" spans="5:7">
      <c r="F40" s="3" t="s">
        <v>27</v>
      </c>
      <c r="G40" s="3"/>
    </row>
    <row r="41" spans="5:7">
      <c r="F41" s="3" t="s">
        <v>28</v>
      </c>
      <c r="G41" s="3"/>
    </row>
    <row r="42" spans="5:7">
      <c r="F42" s="3" t="s">
        <v>29</v>
      </c>
      <c r="G42" s="3"/>
    </row>
    <row r="43" spans="5:7">
      <c r="F43" s="3" t="s">
        <v>30</v>
      </c>
      <c r="G43" s="3"/>
    </row>
    <row r="44" spans="5:7">
      <c r="F44" s="3" t="s">
        <v>31</v>
      </c>
      <c r="G44" s="3"/>
    </row>
    <row r="45" spans="5:7">
      <c r="F45" s="3" t="s">
        <v>32</v>
      </c>
      <c r="G45" s="3"/>
    </row>
    <row r="46" spans="5:7">
      <c r="F46" s="3" t="s">
        <v>33</v>
      </c>
      <c r="G46" s="3"/>
    </row>
    <row r="47" spans="5:7">
      <c r="F47" s="3" t="s">
        <v>34</v>
      </c>
      <c r="G47" s="3"/>
    </row>
    <row r="48" spans="5:7">
      <c r="F48" s="3" t="s">
        <v>35</v>
      </c>
      <c r="G48" s="3"/>
    </row>
    <row r="49" spans="6:7">
      <c r="F49" s="3" t="s">
        <v>36</v>
      </c>
      <c r="G49" s="3"/>
    </row>
    <row r="50" spans="6:7">
      <c r="F50" s="3" t="s">
        <v>111</v>
      </c>
      <c r="G50" s="3"/>
    </row>
  </sheetData>
  <autoFilter ref="B11:R22" xr:uid="{00000000-0009-0000-0000-000007000000}"/>
  <phoneticPr fontId="1"/>
  <dataValidations count="2">
    <dataValidation type="list" allowBlank="1" showInputMessage="1" showErrorMessage="1" sqref="E10 E12:E21" xr:uid="{3AB19637-FCA9-48C3-8A80-57EEDBBC42DF}">
      <formula1>$F$28:$F$50</formula1>
    </dataValidation>
    <dataValidation type="list" allowBlank="1" showInputMessage="1" showErrorMessage="1" sqref="F12:F21 N10 N12:N21" xr:uid="{3AB7B6E6-F216-456E-B73C-56C7449586BC}">
      <formula1>$E$28:$E$33</formula1>
    </dataValidation>
  </dataValidations>
  <printOptions horizontalCentered="1"/>
  <pageMargins left="0.55118110236220474" right="0.39370078740157483" top="0.74803149606299213" bottom="0.59055118110236227" header="0.31496062992125984" footer="0.31496062992125984"/>
  <pageSetup paperSize="8" scale="60"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618DB-6D1C-4519-B790-B3691D3C023C}">
  <dimension ref="B2:D14"/>
  <sheetViews>
    <sheetView zoomScaleNormal="100" workbookViewId="0">
      <selection activeCell="I11" sqref="I11"/>
    </sheetView>
  </sheetViews>
  <sheetFormatPr defaultRowHeight="14.25"/>
  <cols>
    <col min="2" max="2" width="41.25" customWidth="1"/>
    <col min="4" max="4" width="27.25" customWidth="1"/>
  </cols>
  <sheetData>
    <row r="2" spans="2:4" ht="17.25">
      <c r="B2" s="7" t="s">
        <v>320</v>
      </c>
    </row>
    <row r="3" spans="2:4" ht="17.25">
      <c r="B3" s="7" t="s">
        <v>321</v>
      </c>
    </row>
    <row r="5" spans="2:4">
      <c r="B5" s="276" t="s">
        <v>322</v>
      </c>
      <c r="C5" t="s">
        <v>323</v>
      </c>
      <c r="D5" s="276" t="s">
        <v>324</v>
      </c>
    </row>
    <row r="6" spans="2:4">
      <c r="B6" s="277" t="s">
        <v>325</v>
      </c>
      <c r="C6" s="278" t="s">
        <v>326</v>
      </c>
      <c r="D6" s="277"/>
    </row>
    <row r="7" spans="2:4" ht="28.5">
      <c r="B7" s="277" t="s">
        <v>327</v>
      </c>
      <c r="C7" s="278" t="s">
        <v>326</v>
      </c>
      <c r="D7" s="277"/>
    </row>
    <row r="8" spans="2:4" ht="57">
      <c r="B8" s="277" t="s">
        <v>337</v>
      </c>
      <c r="C8" s="278" t="s">
        <v>326</v>
      </c>
      <c r="D8" s="277"/>
    </row>
    <row r="9" spans="2:4" ht="42.75">
      <c r="B9" s="277" t="s">
        <v>346</v>
      </c>
      <c r="C9" s="278" t="s">
        <v>354</v>
      </c>
      <c r="D9" s="277" t="s">
        <v>355</v>
      </c>
    </row>
    <row r="10" spans="2:4" ht="28.5">
      <c r="B10" s="277" t="s">
        <v>328</v>
      </c>
      <c r="C10" s="278" t="s">
        <v>329</v>
      </c>
      <c r="D10" s="277" t="s">
        <v>330</v>
      </c>
    </row>
    <row r="11" spans="2:4" ht="28.5">
      <c r="B11" s="277" t="s">
        <v>331</v>
      </c>
      <c r="C11" s="278" t="s">
        <v>329</v>
      </c>
      <c r="D11" s="277" t="s">
        <v>332</v>
      </c>
    </row>
    <row r="12" spans="2:4">
      <c r="B12" s="277" t="s">
        <v>333</v>
      </c>
      <c r="C12" s="278" t="s">
        <v>326</v>
      </c>
      <c r="D12" s="277"/>
    </row>
    <row r="13" spans="2:4" ht="28.5">
      <c r="B13" s="277" t="s">
        <v>334</v>
      </c>
      <c r="C13" s="278" t="s">
        <v>329</v>
      </c>
      <c r="D13" s="277" t="s">
        <v>335</v>
      </c>
    </row>
    <row r="14" spans="2:4" ht="42.75">
      <c r="B14" s="277" t="s">
        <v>336</v>
      </c>
      <c r="C14" s="278" t="s">
        <v>326</v>
      </c>
      <c r="D14" s="277"/>
    </row>
  </sheetData>
  <phoneticPr fontId="1"/>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集計表</vt:lpstr>
      <vt:lpstr>地密整備（様式１－１）</vt:lpstr>
      <vt:lpstr>大規模修繕（様式１－２）</vt:lpstr>
      <vt:lpstr>レッドゾーン（様式１－３）</vt:lpstr>
      <vt:lpstr>イエローゾーン（様式１－４）</vt:lpstr>
      <vt:lpstr>代替施設整備（様式１－５）</vt:lpstr>
      <vt:lpstr>既存ストック活用（様式１－６)</vt:lpstr>
      <vt:lpstr>ダウンサイジング（様式１－７)</vt:lpstr>
      <vt:lpstr>様式１－７別記</vt:lpstr>
      <vt:lpstr>集約・再編（様式１－８)</vt:lpstr>
      <vt:lpstr>開設準備（様式２－１）</vt:lpstr>
      <vt:lpstr>大規模修繕介護テクノロジー（様式２－２）</vt:lpstr>
      <vt:lpstr>介護予防拠点（様式２－３）</vt:lpstr>
      <vt:lpstr>定期借地権（様式３）</vt:lpstr>
      <vt:lpstr>ユニット化改修等（様式４－１）</vt:lpstr>
      <vt:lpstr>看取り（様式４－２）</vt:lpstr>
      <vt:lpstr>共生型（様式４－３）</vt:lpstr>
      <vt:lpstr>民有地マッチング（様式５）</vt:lpstr>
      <vt:lpstr>宿舎施設整備（様式６）</vt:lpstr>
      <vt:lpstr>市町村リスト</vt:lpstr>
      <vt:lpstr>'イエローゾーン（様式１－４）'!Print_Area</vt:lpstr>
      <vt:lpstr>'ダウンサイジング（様式１－７)'!Print_Area</vt:lpstr>
      <vt:lpstr>'ユニット化改修等（様式４－１）'!Print_Area</vt:lpstr>
      <vt:lpstr>'レッドゾーン（様式１－３）'!Print_Area</vt:lpstr>
      <vt:lpstr>'介護予防拠点（様式２－３）'!Print_Area</vt:lpstr>
      <vt:lpstr>'開設準備（様式２－１）'!Print_Area</vt:lpstr>
      <vt:lpstr>'看取り（様式４－２）'!Print_Area</vt:lpstr>
      <vt:lpstr>'既存ストック活用（様式１－６)'!Print_Area</vt:lpstr>
      <vt:lpstr>'共生型（様式４－３）'!Print_Area</vt:lpstr>
      <vt:lpstr>集計表!Print_Area</vt:lpstr>
      <vt:lpstr>'集約・再編（様式１－８)'!Print_Area</vt:lpstr>
      <vt:lpstr>'宿舎施設整備（様式６）'!Print_Area</vt:lpstr>
      <vt:lpstr>'代替施設整備（様式１－５）'!Print_Area</vt:lpstr>
      <vt:lpstr>'大規模修繕（様式１－２）'!Print_Area</vt:lpstr>
      <vt:lpstr>'大規模修繕介護テクノロジー（様式２－２）'!Print_Area</vt:lpstr>
      <vt:lpstr>'地密整備（様式１－１）'!Print_Area</vt:lpstr>
      <vt:lpstr>'定期借地権（様式３）'!Print_Area</vt:lpstr>
      <vt:lpstr>'民有地マッチング（様式５）'!Print_Area</vt:lpstr>
      <vt:lpstr>'様式１－７別記'!Print_Area</vt:lpstr>
      <vt:lpstr>'大規模修繕介護テクノロジー（様式２－２）'!Print_Titles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